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0650" yWindow="195" windowWidth="18090" windowHeight="13125" tabRatio="631" activeTab="1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'1'!$15:$19</definedName>
    <definedName name="_xlnm.Print_Titles" localSheetId="11">'11.2'!$17:$17</definedName>
    <definedName name="_xlnm.Print_Titles" localSheetId="12">'11.3'!$14:$14</definedName>
    <definedName name="_xlnm.Print_Area" localSheetId="0">'1'!$A$1:$AK$137</definedName>
    <definedName name="_xlnm.Print_Area" localSheetId="9">'10'!$A$1:$R$13</definedName>
    <definedName name="_xlnm.Print_Area" localSheetId="10">'11.1'!$A$1:$AH$17</definedName>
    <definedName name="_xlnm.Print_Area" localSheetId="11">'11.2'!$A$5:$O$162</definedName>
    <definedName name="_xlnm.Print_Area" localSheetId="12">'11.3'!$A$5:$I$43</definedName>
    <definedName name="_xlnm.Print_Area" localSheetId="13">'12'!$A$1:$AE$15</definedName>
    <definedName name="_xlnm.Print_Area" localSheetId="14">'13'!$A$1:$K$15</definedName>
    <definedName name="_xlnm.Print_Area" localSheetId="15">'14'!$A$1:$S$16</definedName>
    <definedName name="_xlnm.Print_Area" localSheetId="16">'15'!$A$1:$Y$15</definedName>
    <definedName name="_xlnm.Print_Area" localSheetId="17">'16'!$A$1:$X$15</definedName>
    <definedName name="_xlnm.Print_Area" localSheetId="18">'17'!$A$1:$G$17</definedName>
    <definedName name="_xlnm.Print_Area" localSheetId="19">'18'!$A$1:$F$17</definedName>
    <definedName name="_xlnm.Print_Area" localSheetId="1">'2'!$A$1:$BW$151</definedName>
    <definedName name="_xlnm.Print_Area" localSheetId="3">'4'!$A$1:$BX$151</definedName>
    <definedName name="_xlnm.Print_Area" localSheetId="4">'5'!$A$1:$AL$151</definedName>
    <definedName name="_xlnm.Print_Area" localSheetId="5">'6'!$A$1:$AZ$151</definedName>
    <definedName name="_xlnm.Print_Area" localSheetId="6">'7'!$A$1:$CJ$150</definedName>
    <definedName name="_xlnm.Print_Area" localSheetId="7">'8'!$A$1:$AC$16</definedName>
    <definedName name="_xlnm.Print_Area" localSheetId="8">'9'!$A$1:$G$20</definedName>
  </definedNames>
  <calcPr fullCalcOnLoad="1"/>
</workbook>
</file>

<file path=xl/comments1.xml><?xml version="1.0" encoding="utf-8"?>
<comments xmlns="http://schemas.openxmlformats.org/spreadsheetml/2006/main">
  <authors>
    <author>askue2</author>
  </authors>
  <commentList>
    <comment ref="C15" authorId="0">
      <text>
        <r>
          <rPr>
            <b/>
            <sz val="9"/>
            <rFont val="Tahoma"/>
            <family val="0"/>
          </rPr>
          <t>askue2:</t>
        </r>
        <r>
          <rPr>
            <sz val="9"/>
            <rFont val="Tahoma"/>
            <family val="0"/>
          </rPr>
          <t xml:space="preserve">
E_номер (утверждена в 2014 году)
G_номер (утверждена в 2016 году)</t>
        </r>
      </text>
    </comment>
    <comment ref="B69" authorId="0">
      <text>
        <r>
          <rPr>
            <b/>
            <sz val="9"/>
            <rFont val="Tahoma"/>
            <family val="0"/>
          </rPr>
          <t>askue2:</t>
        </r>
        <r>
          <rPr>
            <sz val="9"/>
            <rFont val="Tahoma"/>
            <family val="0"/>
          </rPr>
          <t xml:space="preserve">
план на 2017 год</t>
        </r>
      </text>
    </comment>
    <comment ref="B70" authorId="0">
      <text>
        <r>
          <rPr>
            <b/>
            <sz val="9"/>
            <rFont val="Tahoma"/>
            <family val="0"/>
          </rPr>
          <t>askue2:</t>
        </r>
        <r>
          <rPr>
            <sz val="9"/>
            <rFont val="Tahoma"/>
            <family val="0"/>
          </rPr>
          <t xml:space="preserve">
план на 2017 год</t>
        </r>
      </text>
    </comment>
    <comment ref="B71" authorId="0">
      <text>
        <r>
          <rPr>
            <b/>
            <sz val="9"/>
            <rFont val="Tahoma"/>
            <family val="0"/>
          </rPr>
          <t>askue2:</t>
        </r>
        <r>
          <rPr>
            <sz val="9"/>
            <rFont val="Tahoma"/>
            <family val="0"/>
          </rPr>
          <t xml:space="preserve">
план на 2017 год</t>
        </r>
      </text>
    </comment>
    <comment ref="B72" authorId="0">
      <text>
        <r>
          <rPr>
            <b/>
            <sz val="9"/>
            <rFont val="Tahoma"/>
            <family val="0"/>
          </rPr>
          <t>askue2:</t>
        </r>
        <r>
          <rPr>
            <sz val="9"/>
            <rFont val="Tahoma"/>
            <family val="0"/>
          </rPr>
          <t xml:space="preserve">
план на 2017 год</t>
        </r>
      </text>
    </comment>
    <comment ref="B128" authorId="0">
      <text>
        <r>
          <rPr>
            <b/>
            <sz val="9"/>
            <rFont val="Tahoma"/>
            <family val="0"/>
          </rPr>
          <t>askue2:</t>
        </r>
        <r>
          <rPr>
            <sz val="9"/>
            <rFont val="Tahoma"/>
            <family val="0"/>
          </rPr>
          <t xml:space="preserve">
план на 2017 год</t>
        </r>
      </text>
    </comment>
    <comment ref="B129" authorId="0">
      <text>
        <r>
          <rPr>
            <b/>
            <sz val="9"/>
            <rFont val="Tahoma"/>
            <family val="0"/>
          </rPr>
          <t>askue2:</t>
        </r>
        <r>
          <rPr>
            <sz val="9"/>
            <rFont val="Tahoma"/>
            <family val="0"/>
          </rPr>
          <t xml:space="preserve">
план на 2017 год</t>
        </r>
      </text>
    </comment>
    <comment ref="B130" authorId="0">
      <text>
        <r>
          <rPr>
            <b/>
            <sz val="9"/>
            <rFont val="Tahoma"/>
            <family val="0"/>
          </rPr>
          <t>askue2:</t>
        </r>
        <r>
          <rPr>
            <sz val="9"/>
            <rFont val="Tahoma"/>
            <family val="0"/>
          </rPr>
          <t xml:space="preserve">
план на 2017 год</t>
        </r>
      </text>
    </comment>
    <comment ref="B131" authorId="0">
      <text>
        <r>
          <rPr>
            <b/>
            <sz val="9"/>
            <rFont val="Tahoma"/>
            <family val="0"/>
          </rPr>
          <t>askue2:</t>
        </r>
        <r>
          <rPr>
            <sz val="9"/>
            <rFont val="Tahoma"/>
            <family val="0"/>
          </rPr>
          <t xml:space="preserve">
план на 2017 год</t>
        </r>
      </text>
    </comment>
  </commentList>
</comments>
</file>

<file path=xl/comments12.xml><?xml version="1.0" encoding="utf-8"?>
<comments xmlns="http://schemas.openxmlformats.org/spreadsheetml/2006/main">
  <authors>
    <author>Larionov</author>
  </authors>
  <commentList>
    <comment ref="D16" authorId="0">
      <text>
        <r>
          <rPr>
            <b/>
            <sz val="9"/>
            <rFont val="Tahoma"/>
            <family val="0"/>
          </rPr>
          <t>Larionov:</t>
        </r>
        <r>
          <rPr>
            <sz val="9"/>
            <rFont val="Tahoma"/>
            <family val="0"/>
          </rPr>
          <t xml:space="preserve">
Предприятие существует с 2012 года</t>
        </r>
      </text>
    </comment>
  </commentList>
</comments>
</file>

<file path=xl/comments2.xml><?xml version="1.0" encoding="utf-8"?>
<comments xmlns="http://schemas.openxmlformats.org/spreadsheetml/2006/main">
  <authors>
    <author>askue2</author>
  </authors>
  <commentList>
    <comment ref="I147" authorId="0">
      <text>
        <r>
          <rPr>
            <b/>
            <sz val="9"/>
            <rFont val="Tahoma"/>
            <family val="0"/>
          </rPr>
          <t>askue2:</t>
        </r>
        <r>
          <rPr>
            <sz val="9"/>
            <rFont val="Tahoma"/>
            <family val="0"/>
          </rPr>
          <t xml:space="preserve">
из инвест прораммы</t>
        </r>
      </text>
    </comment>
    <comment ref="I148" authorId="0">
      <text>
        <r>
          <rPr>
            <b/>
            <sz val="9"/>
            <rFont val="Tahoma"/>
            <family val="0"/>
          </rPr>
          <t>askue2:</t>
        </r>
        <r>
          <rPr>
            <sz val="9"/>
            <rFont val="Tahoma"/>
            <family val="0"/>
          </rPr>
          <t xml:space="preserve">
из инвест программы</t>
        </r>
      </text>
    </comment>
  </commentList>
</comments>
</file>

<file path=xl/sharedStrings.xml><?xml version="1.0" encoding="utf-8"?>
<sst xmlns="http://schemas.openxmlformats.org/spreadsheetml/2006/main" count="6615" uniqueCount="915">
  <si>
    <t>______________________________________________________________________________________________________________________________________________________________________________</t>
  </si>
  <si>
    <t>Идентификатор инвестиционного проекта</t>
  </si>
  <si>
    <t>год N + 1</t>
  </si>
  <si>
    <t>год N + 2</t>
  </si>
  <si>
    <t>Значения целевых показателей, годы</t>
  </si>
  <si>
    <t>Наименование целевого показателя</t>
  </si>
  <si>
    <t>Наименование  субъекта Российской Федерации__________________________________________________</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</si>
  <si>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</si>
  <si>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</si>
  <si>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</si>
  <si>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</si>
  <si>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</si>
  <si>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</si>
  <si>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</si>
  <si>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</si>
  <si>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</si>
  <si>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</si>
  <si>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</si>
  <si>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</si>
  <si>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</si>
  <si>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</si>
  <si>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</si>
  <si>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</si>
  <si>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</si>
  <si>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</si>
  <si>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Размер платы за технологическое присоединение (подключение), млн рублей</t>
  </si>
  <si>
    <t>План (Утвержденный план) принятия основных средств и нематериальных активов к бухгалтерскому учету на год</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</si>
  <si>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</si>
  <si>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</si>
  <si>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</si>
  <si>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</si>
  <si>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</si>
  <si>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</si>
  <si>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</si>
  <si>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</si>
  <si>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</si>
  <si>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</si>
  <si>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</si>
  <si>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</si>
  <si>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</si>
  <si>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</si>
  <si>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</si>
  <si>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</si>
  <si>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</si>
  <si>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</si>
  <si>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</si>
  <si>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</si>
  <si>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</si>
  <si>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</si>
  <si>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</si>
  <si>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</si>
  <si>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</si>
  <si>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</si>
  <si>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</si>
  <si>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</si>
  <si>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</si>
  <si>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</si>
  <si>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</si>
  <si>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</si>
  <si>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</si>
  <si>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</si>
  <si>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</si>
  <si>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</si>
  <si>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</si>
  <si>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</si>
  <si>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</si>
  <si>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</si>
  <si>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</si>
  <si>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</si>
  <si>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</si>
  <si>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</si>
  <si>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</si>
  <si>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</si>
  <si>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</si>
  <si>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Выполнение законодательства</t>
  </si>
  <si>
    <t>Повышение уровня технического оснащения электрооборудования</t>
  </si>
  <si>
    <t>Сокращение потерь</t>
  </si>
  <si>
    <t>Тех. присоединения</t>
  </si>
  <si>
    <t>Повышение надёжности электроснабжения</t>
  </si>
  <si>
    <t>2016, 2017</t>
  </si>
  <si>
    <t>2015, 2016</t>
  </si>
  <si>
    <t>2015, 2016, 2017</t>
  </si>
  <si>
    <t>2015, 2017</t>
  </si>
  <si>
    <t>ЛСР</t>
  </si>
  <si>
    <t>ТКП</t>
  </si>
  <si>
    <t>Итого за период реализации инвестиционной программы
(с учетом предложений по корректировке утвержденного плана)</t>
  </si>
  <si>
    <t>Итого за период реализации инвестиционной программы
(предложение по корректировке утвержденного плана)</t>
  </si>
  <si>
    <t>Бух. баланс, ЛСР</t>
  </si>
  <si>
    <t>Бух. баланс</t>
  </si>
  <si>
    <t>Мощность, МВА</t>
  </si>
  <si>
    <t>Протяженность ЛЭП, км</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</si>
  <si>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</si>
  <si>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</si>
  <si>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</si>
  <si>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</si>
  <si>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</si>
  <si>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</si>
  <si>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</si>
  <si>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</si>
  <si>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</si>
  <si>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</si>
  <si>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</si>
  <si>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</si>
  <si>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</si>
  <si>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</si>
  <si>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</si>
  <si>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</si>
  <si>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</si>
  <si>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</si>
  <si>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</si>
  <si>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 xml:space="preserve">Факт 
(Предложение по корректировке утвержденного плана) </t>
  </si>
  <si>
    <t>План на 01.01.года (N-1)</t>
  </si>
  <si>
    <t>Факт (Предложение по корректировке утвержденного плана)</t>
  </si>
  <si>
    <t>Освоение капитальных вложений года (N-1) в прогнозных ценах соответствующих лет, млн рублей (без НДС)</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</si>
  <si>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</si>
  <si>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</si>
  <si>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</si>
  <si>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</si>
  <si>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</si>
  <si>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</si>
  <si>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</si>
  <si>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</si>
  <si>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</si>
  <si>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</si>
  <si>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</si>
  <si>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</si>
  <si>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</si>
  <si>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</si>
  <si>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</si>
  <si>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</si>
  <si>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</si>
  <si>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</si>
  <si>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</si>
  <si>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</si>
  <si>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</si>
  <si>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</si>
  <si>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</si>
  <si>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</si>
  <si>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</si>
  <si>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</si>
  <si>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</si>
  <si>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</si>
  <si>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</si>
  <si>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</si>
  <si>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</si>
  <si>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</si>
  <si>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</si>
  <si>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</si>
  <si>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</si>
  <si>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</si>
  <si>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</si>
  <si>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</si>
  <si>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Принятие основных средств и нематериальных активов к бухгалтерскому учету в год (N-1)</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</si>
  <si>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</si>
  <si>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</si>
  <si>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</si>
  <si>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</si>
  <si>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</si>
  <si>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</si>
  <si>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</si>
  <si>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</si>
  <si>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</si>
  <si>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</si>
  <si>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</si>
  <si>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</si>
  <si>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</si>
  <si>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</si>
  <si>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</si>
  <si>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</si>
  <si>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</si>
  <si>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</si>
  <si>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</si>
  <si>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</si>
  <si>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</si>
  <si>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</si>
  <si>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</si>
  <si>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</si>
  <si>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</si>
  <si>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</si>
  <si>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</si>
  <si>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</si>
  <si>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</si>
  <si>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</si>
  <si>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</si>
  <si>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</si>
  <si>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</si>
  <si>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</si>
  <si>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</si>
  <si>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Показатель объема финансовых потребномтей, необходимых для реализации мероприятий, направленных на  выполнение требований законодательства</t>
  </si>
  <si>
    <t>1962 год</t>
  </si>
  <si>
    <t>1964 год</t>
  </si>
  <si>
    <t>1965 год</t>
  </si>
  <si>
    <t>1963 год</t>
  </si>
  <si>
    <t>1961 год</t>
  </si>
  <si>
    <t>1956 год</t>
  </si>
  <si>
    <t>1986 год</t>
  </si>
  <si>
    <t>1980 год</t>
  </si>
  <si>
    <t>1969 год</t>
  </si>
  <si>
    <t>1982 год</t>
  </si>
  <si>
    <t>ТП-154</t>
  </si>
  <si>
    <t>РП-3</t>
  </si>
  <si>
    <t>ГПП-701</t>
  </si>
  <si>
    <t>2013 год</t>
  </si>
  <si>
    <t>2012 год</t>
  </si>
  <si>
    <t>2011 год</t>
  </si>
  <si>
    <t>2014 год</t>
  </si>
  <si>
    <t xml:space="preserve">
Предложение по корректировке плана</t>
  </si>
  <si>
    <t>Значения стандартизированных ставок за 2016 год, тыс. рублей</t>
  </si>
  <si>
    <r>
      <t>Плановые значения стоимости на 2017 год, 
тыс. рублей</t>
    </r>
    <r>
      <rPr>
        <vertAlign val="superscript"/>
        <sz val="12"/>
        <color indexed="8"/>
        <rFont val="Times New Roman"/>
        <family val="1"/>
      </rPr>
      <t>2)</t>
    </r>
  </si>
  <si>
    <t>Н</t>
  </si>
  <si>
    <t>1З, 2З, 3Н</t>
  </si>
  <si>
    <t>1З,2Н</t>
  </si>
  <si>
    <t>1З, 2С</t>
  </si>
  <si>
    <t>01.2017</t>
  </si>
  <si>
    <t>08.2014</t>
  </si>
  <si>
    <t>Предложение по корректировке утвержденного плана на 01.01.2017 год</t>
  </si>
  <si>
    <t>8.2.1</t>
  </si>
  <si>
    <t>8.2.2</t>
  </si>
  <si>
    <t>8.2.3</t>
  </si>
  <si>
    <t>8.2.4</t>
  </si>
  <si>
    <t>8.2.5</t>
  </si>
  <si>
    <t>8.2.6</t>
  </si>
  <si>
    <t>8.2.7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</si>
  <si>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</si>
  <si>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Ввод объектов инвестиционной деятельности (мощностей) в эксплуатацию в год (N-1)</t>
  </si>
  <si>
    <t>План (Факт)</t>
  </si>
  <si>
    <t>Вывод объектов инвестиционной деятельности (мощностей) из эксплуатации в год (N-1)</t>
  </si>
  <si>
    <t>в базисном уровне цен, млн рублей 
(с НДС)</t>
  </si>
  <si>
    <r>
      <rPr>
        <vertAlign val="superscript"/>
        <sz val="12"/>
        <rFont val="Times New Roman"/>
        <family val="1"/>
      </rPr>
      <t>1)</t>
    </r>
    <r>
      <rPr>
        <sz val="12"/>
        <rFont val="Times New Roman"/>
        <family val="1"/>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</si>
  <si>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rPr>
      <t>2)</t>
    </r>
    <r>
      <rPr>
        <sz val="12"/>
        <rFont val="Times New Roman"/>
        <family val="1"/>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</si>
  <si>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rPr>
      <t>3)</t>
    </r>
    <r>
      <rPr>
        <sz val="12"/>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</si>
  <si>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</si>
  <si>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</si>
  <si>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rPr>
      <t>4)</t>
    </r>
    <r>
      <rPr>
        <sz val="12"/>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</si>
  <si>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</si>
  <si>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t>Создание АИИС КУЭ на ТП</t>
  </si>
  <si>
    <t>Создание АИИС КУЭ полезного отпуска</t>
  </si>
  <si>
    <t>Создание АИИС КУЭ в сетях</t>
  </si>
  <si>
    <t>Организация каналов связи АИИС КУЭ по точкам поставки от АО "СХК"</t>
  </si>
  <si>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</si>
  <si>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</si>
  <si>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</si>
  <si>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</si>
  <si>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</si>
  <si>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</si>
  <si>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Факт 
(Предложение по корректировке утвержденного плана)</t>
    </r>
    <r>
      <rPr>
        <vertAlign val="superscript"/>
        <sz val="12"/>
        <rFont val="Times New Roman"/>
        <family val="1"/>
      </rPr>
      <t>1)</t>
    </r>
  </si>
  <si>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</si>
  <si>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</si>
  <si>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</si>
  <si>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</si>
  <si>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</si>
  <si>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З</t>
  </si>
  <si>
    <t>С</t>
  </si>
  <si>
    <t>П</t>
  </si>
  <si>
    <t xml:space="preserve">Утвержденные плановые значения показателей приведены в соответствии с  Прказами Департамента тарифного регулирования Томской области №19/142 от 18.08.2014 </t>
  </si>
  <si>
    <t>и №6-46/9(239) от 12.08.2016</t>
  </si>
  <si>
    <t xml:space="preserve">План 
на 01.01.2017 года </t>
  </si>
  <si>
    <t>Факт</t>
  </si>
  <si>
    <t xml:space="preserve"> на 2017 год</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</si>
  <si>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</si>
  <si>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</si>
  <si>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</si>
  <si>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</si>
  <si>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</si>
  <si>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</si>
  <si>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rPr>
      <t>1)</t>
    </r>
    <r>
      <rPr>
        <sz val="11"/>
        <rFont val="Times New Roman"/>
        <family val="1"/>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</si>
  <si>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</si>
  <si>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 xml:space="preserve">
План
(Утвержденный план)</t>
  </si>
  <si>
    <t>Годы</t>
  </si>
  <si>
    <t>5.5</t>
  </si>
  <si>
    <t>Строительство ТП-10 в п. Иглаково (замена КТПН)</t>
  </si>
  <si>
    <t>Строительство ТП-ЦОК в п. Самусь (замена РУ-6кВ, 
ТМ-400)</t>
  </si>
  <si>
    <t>Строительство ТП-272 (замена ТП)</t>
  </si>
  <si>
    <t>Строительство ТП-44 (замена КТПн)</t>
  </si>
  <si>
    <t>Строительство ТП-199 (замена ТП)</t>
  </si>
  <si>
    <t>Электроснабжение ИЖС пос. Самусь</t>
  </si>
  <si>
    <t>Электроснабжение ЛПХ д. Кижирово</t>
  </si>
  <si>
    <t>Строительство ТП и электрических сетей микрорайона ДОК</t>
  </si>
  <si>
    <t>Строительство КЛ 10кВ для тех. присоединения потребителей центрального кольца г. Северск</t>
  </si>
  <si>
    <t>Реконструкция сетей электроснабжения 1-ого Водозабора</t>
  </si>
  <si>
    <t>Реконструкция ТП-154 увеличение мощности для тех. присоединения потребителей</t>
  </si>
  <si>
    <t>Поект реконструкции ГПП-702</t>
  </si>
  <si>
    <t>Установка горизонтального бурения УГБ-2М4</t>
  </si>
  <si>
    <t>Техническое перевооружение устройств релейной защиты РП-3 (заена РЗ 13 ячеек)</t>
  </si>
  <si>
    <t>Техническое перевооружение устройств релейной защиты ГПП-701 (заена РЗ 21 ячейка)</t>
  </si>
  <si>
    <t>Техническое перевооружение ИСРП подсистема РП-1</t>
  </si>
  <si>
    <t>Техническое перевооружение ИСРП подсистема РП-3</t>
  </si>
  <si>
    <t>Создание АСДУ</t>
  </si>
  <si>
    <t>Замена устаревших трансформаторов энергоэффективными</t>
  </si>
  <si>
    <t>Электрооборудование ГПП-701 (замена МВ на ВВ, модернизация)</t>
  </si>
  <si>
    <t>Показатель увеличения мощности силовых трансформаторов на ПС, не связанного с осуществлением тех. присединения к электрическим сетям</t>
  </si>
  <si>
    <t>Показатель увеличения протяженности линий электропередачи, не связанного с осуществлением тех. присединения к электрическим сетям</t>
  </si>
  <si>
    <t>Показатель увеличения протяженности линий электропередачи в рамках осуществления тех. присоединения к электрическим сетям</t>
  </si>
  <si>
    <t xml:space="preserve">Показатель замены силовых трансформаторов </t>
  </si>
  <si>
    <t>Показатель замены линий электропередачи</t>
  </si>
  <si>
    <t>Показатель замены выключателей</t>
  </si>
  <si>
    <t>4.5</t>
  </si>
  <si>
    <t>4.6</t>
  </si>
  <si>
    <t>4.7</t>
  </si>
  <si>
    <t>4.8</t>
  </si>
  <si>
    <t>5.6</t>
  </si>
  <si>
    <t>2016</t>
  </si>
  <si>
    <t>2017</t>
  </si>
  <si>
    <t>2015</t>
  </si>
  <si>
    <t>Информационно-аналитический журнал по ценообразованию в строительстве</t>
  </si>
  <si>
    <t>ТСЦ-1/2014</t>
  </si>
  <si>
    <t>Инвестиционная программа Общества с ограниченной ответственностью "Электросети", г.Северск</t>
  </si>
  <si>
    <t>Показатель оценки изменения средней продолжительности прекращения передачи электрической энергии потребителям услуг</t>
  </si>
  <si>
    <t xml:space="preserve">Показатель оценки изменения средней частоты прекращения передачи электрической энергии потребителям услуг </t>
  </si>
  <si>
    <t>Показатель общего числа исполненных в рамках инвест. программы обязательств сетевой организаци по осуществлению тех. присоединения</t>
  </si>
  <si>
    <t>Показатель числа обязательств сетевой организации по осуществлению тех. присоединения, исполненных в рамках инвест. программы с нарушением установленного срока тех. присоединения</t>
  </si>
  <si>
    <t>Показатель объема финансовых потребностей, необходимых для реализации мероприятий, направленных на развитие информационной инфроструктуры</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</si>
  <si>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t>
  </si>
  <si>
    <t xml:space="preserve">Показатель объема финансовых потребностей, необходимых для реализации мероприятий, направленных на реализацию инвест. проектов, связанных с деятельностью, не относящейся к сфере электроэнергетики </t>
  </si>
  <si>
    <t>Показатель увеличения мощности силовых трансформаторов на ПС в рамках осуществления тех. присоединения к электрическим сетям</t>
  </si>
  <si>
    <t>Реконструкция тепловых узлов строений 1, 4 ул. Мира, 18б</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</si>
  <si>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</si>
  <si>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</si>
  <si>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</si>
  <si>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</si>
  <si>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</si>
  <si>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</si>
  <si>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</si>
  <si>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</si>
  <si>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</si>
  <si>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</si>
  <si>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</si>
  <si>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</si>
  <si>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</si>
  <si>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</si>
  <si>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</si>
  <si>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</si>
  <si>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</si>
  <si>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</si>
  <si>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</si>
  <si>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</si>
  <si>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</si>
  <si>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</si>
  <si>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</si>
  <si>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</si>
  <si>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</si>
  <si>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</si>
  <si>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2015 год</t>
  </si>
  <si>
    <t>2016 год</t>
  </si>
  <si>
    <t>2017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</si>
  <si>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</si>
  <si>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</si>
  <si>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</si>
  <si>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</si>
  <si>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</si>
  <si>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</si>
  <si>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</si>
  <si>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</si>
  <si>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</si>
  <si>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</si>
  <si>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</si>
  <si>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</si>
  <si>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</si>
  <si>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</si>
  <si>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</si>
  <si>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</si>
  <si>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</si>
  <si>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</si>
  <si>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</si>
  <si>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</si>
  <si>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</si>
  <si>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</si>
  <si>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</si>
  <si>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</si>
  <si>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</si>
  <si>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</si>
  <si>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</si>
  <si>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</si>
  <si>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</si>
  <si>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</si>
  <si>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</si>
  <si>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</si>
  <si>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</si>
  <si>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</si>
  <si>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</si>
  <si>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</si>
  <si>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</si>
  <si>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</si>
  <si>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</si>
  <si>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</si>
  <si>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</si>
  <si>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</si>
  <si>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</si>
  <si>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</si>
  <si>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</si>
  <si>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</si>
  <si>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</si>
  <si>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</si>
  <si>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</si>
  <si>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</si>
  <si>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</si>
  <si>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</si>
  <si>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</si>
  <si>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</si>
  <si>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</si>
  <si>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</si>
  <si>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</si>
  <si>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</si>
  <si>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</si>
  <si>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</si>
  <si>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</si>
  <si>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</si>
  <si>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</si>
  <si>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</si>
  <si>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</si>
  <si>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</si>
  <si>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</si>
  <si>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</si>
  <si>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</si>
  <si>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</si>
  <si>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</si>
  <si>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</si>
  <si>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</si>
  <si>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</si>
  <si>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</si>
  <si>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</si>
  <si>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</si>
  <si>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</si>
  <si>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</si>
  <si>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</si>
  <si>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</si>
  <si>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не относятся</t>
  </si>
  <si>
    <t>ГПП-702</t>
  </si>
  <si>
    <t>РП-1</t>
  </si>
  <si>
    <t>ТП-153</t>
  </si>
  <si>
    <t>КЛ-3 кВ ТП-206 - ТП-207;
КЛ-3 кВ ТП-207 - ТП-203-1</t>
  </si>
  <si>
    <t>Увеличение мощности для тех. присоединения</t>
  </si>
  <si>
    <t>Техническая оснащенность</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</si>
  <si>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</si>
  <si>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</si>
  <si>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</si>
  <si>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</si>
  <si>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</si>
  <si>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</si>
  <si>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</si>
  <si>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</si>
  <si>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</si>
  <si>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</si>
  <si>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</si>
  <si>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</si>
  <si>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</si>
  <si>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</si>
  <si>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</si>
  <si>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</si>
  <si>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</si>
  <si>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</si>
  <si>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</si>
  <si>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</si>
  <si>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</si>
  <si>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</si>
  <si>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</si>
  <si>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</si>
  <si>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</si>
  <si>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</si>
  <si>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</si>
  <si>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</si>
  <si>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</si>
  <si>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</si>
  <si>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</si>
  <si>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Инвестиционная программа Общества с ограниченной ответственностью "Электроети", г.Северск</t>
  </si>
  <si>
    <t>0</t>
  </si>
  <si>
    <t>ВСЕГО по инвестиционной программе, в том числе:</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</si>
  <si>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</si>
  <si>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</si>
  <si>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</si>
  <si>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</si>
  <si>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</si>
  <si>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</si>
  <si>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</si>
  <si>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</si>
  <si>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</si>
  <si>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</si>
  <si>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</si>
  <si>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02.2017</t>
  </si>
  <si>
    <t xml:space="preserve">Факт 
 </t>
  </si>
  <si>
    <t xml:space="preserve">Факт 
</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</si>
  <si>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</si>
  <si>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</si>
  <si>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</si>
  <si>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</si>
  <si>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</si>
  <si>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</si>
  <si>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Наименование инвестиционного проекта</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</si>
  <si>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</si>
  <si>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</si>
  <si>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</si>
  <si>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</si>
  <si>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</si>
  <si>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</si>
  <si>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</si>
  <si>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</si>
  <si>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</si>
  <si>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</si>
  <si>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</si>
  <si>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</si>
  <si>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</si>
  <si>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</si>
  <si>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</si>
  <si>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</si>
  <si>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</si>
  <si>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</si>
  <si>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</si>
  <si>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</si>
  <si>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</si>
  <si>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</si>
  <si>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</si>
  <si>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</si>
  <si>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</si>
  <si>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</si>
  <si>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Утвержденные плановые значения показателей приведены в соответствии с  Прказами Департамента тарифного регулирования Томской области №19/142 от 18.08.2014 и №6-46/9(239) от 12.08.2016</t>
  </si>
  <si>
    <t>Год раскрытия информации: 2017 год</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</si>
  <si>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</si>
  <si>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</si>
  <si>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</si>
  <si>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</si>
  <si>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</si>
  <si>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</si>
  <si>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</si>
  <si>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</si>
  <si>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</si>
  <si>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</si>
  <si>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</si>
  <si>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</si>
  <si>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</si>
  <si>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</si>
  <si>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</si>
  <si>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</si>
  <si>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</si>
  <si>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</si>
  <si>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</si>
  <si>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</si>
  <si>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</si>
  <si>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</si>
  <si>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</si>
  <si>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</si>
  <si>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</si>
  <si>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</si>
  <si>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</si>
  <si>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</si>
  <si>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</si>
  <si>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</si>
  <si>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</si>
  <si>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</si>
  <si>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</si>
  <si>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</si>
  <si>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</si>
  <si>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</si>
  <si>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</si>
  <si>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</si>
  <si>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</si>
  <si>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</si>
  <si>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</si>
  <si>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</si>
  <si>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</si>
  <si>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</si>
  <si>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</si>
  <si>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</si>
  <si>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</si>
  <si>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</si>
  <si>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</si>
  <si>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</si>
  <si>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</si>
  <si>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</si>
  <si>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</si>
  <si>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</si>
  <si>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</si>
  <si>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</si>
  <si>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</si>
  <si>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</si>
  <si>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</si>
  <si>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</si>
  <si>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</si>
  <si>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</si>
  <si>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</si>
  <si>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</si>
  <si>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</si>
  <si>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</si>
  <si>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</si>
  <si>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</si>
  <si>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</si>
  <si>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</si>
  <si>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</si>
  <si>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</si>
  <si>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</si>
  <si>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</si>
  <si>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</si>
  <si>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</si>
  <si>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</si>
  <si>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</si>
  <si>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строительство воздушных линий, на уровне напряжения 6 кВ</t>
  </si>
  <si>
    <t>строительство воздушных линий, на уровне напряжения 0,4 кВ</t>
  </si>
  <si>
    <t>1953 год</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</si>
  <si>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6 кВ и (или) диапазоне мощности j  </t>
  </si>
  <si>
    <t>2018-2035</t>
  </si>
  <si>
    <t>Решение Думы ЗАТО Северск от 20.12.2012 №32/2 (ред. От 24.12.2015) "Об утверждении программы "Комплексное развитие систем коммунальной инфраструктуры ЗАТО Северск" на 2013 год и на перспективу до 2035 года"</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</si>
  <si>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</si>
  <si>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</si>
  <si>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</si>
  <si>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</si>
  <si>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</si>
  <si>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</si>
  <si>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 xml:space="preserve"> </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</si>
  <si>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</si>
  <si>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</si>
  <si>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</si>
  <si>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</si>
  <si>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</si>
  <si>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</si>
  <si>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</si>
  <si>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</si>
  <si>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</si>
  <si>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</si>
  <si>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</si>
  <si>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</si>
  <si>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</si>
  <si>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</si>
  <si>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</si>
  <si>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</si>
  <si>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</si>
  <si>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</si>
  <si>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</si>
  <si>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</si>
  <si>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</si>
  <si>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</si>
  <si>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</si>
  <si>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</si>
  <si>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</si>
  <si>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</si>
  <si>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</si>
  <si>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</si>
  <si>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</si>
  <si>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</si>
  <si>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</si>
  <si>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</si>
  <si>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</si>
  <si>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</si>
  <si>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</si>
  <si>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</si>
  <si>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</si>
  <si>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</si>
  <si>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</si>
  <si>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</si>
  <si>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6.3</t>
  </si>
  <si>
    <t>6.4</t>
  </si>
  <si>
    <t>4.1</t>
  </si>
  <si>
    <t>4.1.1</t>
  </si>
  <si>
    <t>4.1.2</t>
  </si>
  <si>
    <t>4.1.3</t>
  </si>
  <si>
    <t>4.1.4</t>
  </si>
  <si>
    <t>4.1.5</t>
  </si>
  <si>
    <t>4.1.6</t>
  </si>
  <si>
    <t>4.2</t>
  </si>
  <si>
    <t>4.3</t>
  </si>
  <si>
    <t>5.3</t>
  </si>
  <si>
    <t>5.4</t>
  </si>
  <si>
    <t>7</t>
  </si>
  <si>
    <t>7.1</t>
  </si>
  <si>
    <t>7.2</t>
  </si>
  <si>
    <t>8</t>
  </si>
  <si>
    <t>8.1</t>
  </si>
  <si>
    <t>8.2</t>
  </si>
  <si>
    <t>9</t>
  </si>
  <si>
    <t>10</t>
  </si>
  <si>
    <t>11</t>
  </si>
  <si>
    <t>8.3</t>
  </si>
  <si>
    <t>8.4</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</si>
  <si>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 </t>
    </r>
    <r>
      <rPr>
        <sz val="11"/>
        <rFont val="Times New Roman"/>
        <family val="1"/>
      </rPr>
      <t>(схема теплоснабжения поселения (городского округа), утвержденная органом местного самоуправления)</t>
    </r>
  </si>
  <si>
    <t>Перечень показателей энергетической эффективности объектов приведен в соответствии с постановлением Правительства Российской Федерации от 15.05.2010 № 340</t>
  </si>
  <si>
    <t>"О порядке установления требований к программам в области энергосбережения и повышения энергетической эффективности организаций, осуществляющих регулируемые виды деятельности"</t>
  </si>
  <si>
    <t>08/12/16</t>
  </si>
  <si>
    <t>1 год</t>
  </si>
  <si>
    <t>КЛ-10 кВ
КТПН-10/0,4</t>
  </si>
  <si>
    <t>ООО "ЗКПД ТДСК"</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</si>
  <si>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</si>
  <si>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</si>
  <si>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</si>
  <si>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</si>
  <si>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</si>
  <si>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</si>
  <si>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</si>
  <si>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</si>
  <si>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</si>
  <si>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</si>
  <si>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</si>
  <si>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</si>
  <si>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</si>
  <si>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03.2016</t>
  </si>
  <si>
    <t>02.2014</t>
  </si>
  <si>
    <t>План 
на 01.01.2014 года</t>
  </si>
  <si>
    <t>План 
на 01.01.2015 года</t>
  </si>
  <si>
    <t>Финансирование капитальных вложений 
2014 года в прогнозных ценах, млн рублей (с НДС)</t>
  </si>
  <si>
    <t>План 2015
года</t>
  </si>
  <si>
    <t xml:space="preserve">Факт 2015
года </t>
  </si>
  <si>
    <t>План 2016
года</t>
  </si>
  <si>
    <t xml:space="preserve">Факт 2016
года </t>
  </si>
  <si>
    <t>План 2017
года</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</si>
  <si>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</si>
  <si>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</si>
  <si>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</si>
  <si>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</si>
  <si>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</si>
  <si>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</si>
  <si>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</si>
  <si>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</si>
  <si>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</si>
  <si>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</si>
  <si>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4.4</t>
  </si>
  <si>
    <t>7.3</t>
  </si>
  <si>
    <t>7.4</t>
  </si>
  <si>
    <t>9.1</t>
  </si>
  <si>
    <t>9.2</t>
  </si>
  <si>
    <t>9.3</t>
  </si>
  <si>
    <t>9.4</t>
  </si>
  <si>
    <t>10.1</t>
  </si>
  <si>
    <t>10.2</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</si>
  <si>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</si>
  <si>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</si>
  <si>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</si>
  <si>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</si>
  <si>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</si>
  <si>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8. …</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</si>
  <si>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</si>
  <si>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</si>
  <si>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</si>
  <si>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</si>
  <si>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</si>
  <si>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</si>
  <si>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</si>
  <si>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</si>
  <si>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</si>
  <si>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</si>
  <si>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</si>
  <si>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</si>
  <si>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</si>
  <si>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</si>
  <si>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</si>
  <si>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</si>
  <si>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</si>
  <si>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</si>
  <si>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</si>
  <si>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</si>
  <si>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</si>
  <si>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</si>
  <si>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</si>
  <si>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</si>
  <si>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</si>
  <si>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</si>
  <si>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</si>
  <si>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</si>
  <si>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</si>
  <si>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</si>
  <si>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</si>
  <si>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</si>
  <si>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</si>
  <si>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</si>
  <si>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</si>
  <si>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</si>
  <si>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</si>
  <si>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</si>
  <si>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</si>
  <si>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</si>
  <si>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</si>
  <si>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</si>
  <si>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</si>
  <si>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</si>
  <si>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</si>
  <si>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</si>
  <si>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</si>
  <si>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</si>
  <si>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</si>
  <si>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 xml:space="preserve"> на 2017 год </t>
  </si>
  <si>
    <t>G_17</t>
  </si>
  <si>
    <t>G_18</t>
  </si>
  <si>
    <t>G_19</t>
  </si>
  <si>
    <t>G_20</t>
  </si>
  <si>
    <t>G_14</t>
  </si>
  <si>
    <t>G_15</t>
  </si>
  <si>
    <t>E_8</t>
  </si>
  <si>
    <t>E_9</t>
  </si>
  <si>
    <t>E_10</t>
  </si>
  <si>
    <t>E_11</t>
  </si>
  <si>
    <t>G_12</t>
  </si>
  <si>
    <t>E_1</t>
  </si>
  <si>
    <t>E_2</t>
  </si>
  <si>
    <t>G_13</t>
  </si>
  <si>
    <t>E_5</t>
  </si>
  <si>
    <t>E_6</t>
  </si>
  <si>
    <t>E_7</t>
  </si>
  <si>
    <t>E_4</t>
  </si>
  <si>
    <t>E_21</t>
  </si>
  <si>
    <t>E_22</t>
  </si>
  <si>
    <t>E_23</t>
  </si>
  <si>
    <t>E_24</t>
  </si>
  <si>
    <t>E_25</t>
  </si>
  <si>
    <t>E_16</t>
  </si>
  <si>
    <t>E_3</t>
  </si>
  <si>
    <t>Электроснабжение СНТ Спутник</t>
  </si>
  <si>
    <t>I_26</t>
  </si>
  <si>
    <t>I_28</t>
  </si>
  <si>
    <t>Проект строительства ГПП-702</t>
  </si>
  <si>
    <t>I_27</t>
  </si>
  <si>
    <t>Телескопический автогидроподъемник АГП-22Т на базе автомобиля ГАЗ 33086</t>
  </si>
  <si>
    <t xml:space="preserve">Фактический объем финансирования на 01.01.2017 года, 
млн рублей 
(с НДС) </t>
  </si>
  <si>
    <t>Предложение по корректировке плана 2017 года</t>
  </si>
  <si>
    <t xml:space="preserve">Фактический объем освоения капитальных вложений на 01.01. 2017 года , 
млн рублей 
(без НДС) </t>
  </si>
  <si>
    <t>Предложение по корректировке утвержденного плана 
на 01.01.2017 года</t>
  </si>
  <si>
    <t>Предложение по корректировке плана</t>
  </si>
  <si>
    <t xml:space="preserve">Факт </t>
  </si>
  <si>
    <t>6 ТМ-320
2 ТМ-400</t>
  </si>
  <si>
    <t>КЛ ААБ, 0,6км</t>
  </si>
  <si>
    <t>1 ТМ-400</t>
  </si>
  <si>
    <t>2 ТМ-400</t>
  </si>
  <si>
    <t>2 ТМ-630</t>
  </si>
  <si>
    <t>Экономия электрической энергии, тыс. кВтч</t>
  </si>
  <si>
    <t xml:space="preserve">Силовые трансформаторы </t>
  </si>
  <si>
    <t>Оборудование подстанций</t>
  </si>
  <si>
    <t>Экономия тепловой энергии, Гкал</t>
  </si>
  <si>
    <t>Хозяйственное обеспечение</t>
  </si>
  <si>
    <t>требования отсутствуют</t>
  </si>
  <si>
    <t>Сибирский федеральный округ</t>
  </si>
  <si>
    <t>Томская обл.</t>
  </si>
  <si>
    <t>г. Северск</t>
  </si>
  <si>
    <t>ООО "Электросети"</t>
  </si>
  <si>
    <t>+</t>
  </si>
  <si>
    <t>не требуется</t>
  </si>
  <si>
    <t>-</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</si>
  <si>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</si>
  <si>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</si>
  <si>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</si>
  <si>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</si>
  <si>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</si>
  <si>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</si>
  <si>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</si>
  <si>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</si>
  <si>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</si>
  <si>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</si>
  <si>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</si>
  <si>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</si>
  <si>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</si>
  <si>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</si>
  <si>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</si>
  <si>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</si>
  <si>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</si>
  <si>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</si>
  <si>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</si>
  <si>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</si>
  <si>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</si>
  <si>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</si>
  <si>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</si>
  <si>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</si>
  <si>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</si>
  <si>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</si>
  <si>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</si>
  <si>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</si>
  <si>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</si>
  <si>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</si>
  <si>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</si>
  <si>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</si>
  <si>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</si>
  <si>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</si>
  <si>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</si>
  <si>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</si>
  <si>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</si>
  <si>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</si>
  <si>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</si>
  <si>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</si>
  <si>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</si>
  <si>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</si>
  <si>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</si>
  <si>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</si>
  <si>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</si>
  <si>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</si>
  <si>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</si>
  <si>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</si>
  <si>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</si>
  <si>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</si>
  <si>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</si>
  <si>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</si>
  <si>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</si>
  <si>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</si>
  <si>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</si>
  <si>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</si>
  <si>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</si>
  <si>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</si>
  <si>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</si>
  <si>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</si>
  <si>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</si>
  <si>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</si>
  <si>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</si>
  <si>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</si>
  <si>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</si>
  <si>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</si>
  <si>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</si>
  <si>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</si>
  <si>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</si>
  <si>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</si>
  <si>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</si>
  <si>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</si>
  <si>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</si>
  <si>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</si>
  <si>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</si>
  <si>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</si>
  <si>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</si>
  <si>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</si>
  <si>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</si>
  <si>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</si>
  <si>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</si>
  <si>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</si>
  <si>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Итого план (утвержденный план) 
за год</t>
  </si>
  <si>
    <t>Принятие основных средств и нематериальных активов к бухгалтерскому учету</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</si>
</sst>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0\ "/>
    <numFmt numFmtId="173" formatCode="_-* #,##0.00\ _р_._-;\-* #,##0.00\ _р_._-;_-* &quot;-&quot;??\ _р_._-;_-@_-"/>
    <numFmt numFmtId="174" formatCode="0.0"/>
    <numFmt numFmtId="175" formatCode="0.000"/>
    <numFmt numFmtId="176" formatCode="0.0000"/>
    <numFmt numFmtId="177" formatCode="0.00000"/>
    <numFmt numFmtId="178" formatCode="0.00000000"/>
    <numFmt numFmtId="179" formatCode="0.0000000"/>
    <numFmt numFmtId="180" formatCode="0.000000"/>
    <numFmt numFmtId="181" formatCode="0.0000000000"/>
    <numFmt numFmtId="182" formatCode="0.000000000"/>
    <numFmt numFmtId="183" formatCode="[$-FC19]d\ mmmm\ yyyy\ &quot;г.&quot;"/>
  </numFmts>
  <fonts count="58">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b/>
      <sz val="12"/>
      <color indexed="8"/>
      <name val="Times New Roman"/>
      <family val="1"/>
    </font>
    <font>
      <sz val="12"/>
      <color indexed="8"/>
      <name val="Times New Roman"/>
      <family val="1"/>
    </font>
    <font>
      <sz val="12"/>
      <color indexed="8"/>
      <name val="Calibri"/>
      <family val="2"/>
    </font>
    <font>
      <b/>
      <sz val="13"/>
      <color indexed="8"/>
      <name val="Times New Roman"/>
      <family val="1"/>
    </font>
    <font>
      <b/>
      <sz val="11"/>
      <color indexed="8"/>
      <name val="Times New Roman"/>
      <family val="1"/>
    </font>
    <font>
      <sz val="10"/>
      <name val="Arial"/>
      <family val="2"/>
    </font>
    <font>
      <sz val="14"/>
      <name val="Times New Roman"/>
      <family val="1"/>
    </font>
    <font>
      <sz val="14"/>
      <color indexed="8"/>
      <name val="Times New Roman"/>
      <family val="1"/>
    </font>
    <font>
      <b/>
      <sz val="14"/>
      <color indexed="8"/>
      <name val="Times New Roman"/>
      <family val="1"/>
    </font>
    <font>
      <b/>
      <sz val="14"/>
      <name val="Times New Roman"/>
      <family val="1"/>
    </font>
    <font>
      <sz val="13"/>
      <name val="Times New Roman"/>
      <family val="1"/>
    </font>
    <font>
      <sz val="11"/>
      <name val="Times New Roman"/>
      <family val="1"/>
    </font>
    <font>
      <sz val="9"/>
      <color indexed="8"/>
      <name val="Times New Roman"/>
      <family val="1"/>
    </font>
    <font>
      <sz val="9"/>
      <name val="Times New Roman"/>
      <family val="1"/>
    </font>
    <font>
      <sz val="12"/>
      <name val="Arial"/>
      <family val="2"/>
    </font>
    <font>
      <sz val="12"/>
      <color indexed="8"/>
      <name val="Arial"/>
      <family val="2"/>
    </font>
    <font>
      <b/>
      <sz val="12"/>
      <color indexed="8"/>
      <name val="Arial"/>
      <family val="2"/>
    </font>
    <font>
      <sz val="9"/>
      <color indexed="8"/>
      <name val="Arial"/>
      <family val="2"/>
    </font>
    <font>
      <i/>
      <sz val="12"/>
      <name val="Times New Roman"/>
      <family val="1"/>
    </font>
    <font>
      <sz val="11"/>
      <name val="Calibri"/>
      <family val="2"/>
    </font>
    <font>
      <b/>
      <i/>
      <sz val="11"/>
      <name val="Calibri"/>
      <family val="2"/>
    </font>
    <font>
      <b/>
      <sz val="11"/>
      <name val="Calibri"/>
      <family val="2"/>
    </font>
    <font>
      <sz val="11"/>
      <color indexed="29"/>
      <name val="Times New Roman"/>
      <family val="1"/>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sz val="9"/>
      <name val="Tahoma"/>
      <family val="0"/>
    </font>
    <font>
      <b/>
      <sz val="9"/>
      <name val="Tahoma"/>
      <family val="0"/>
    </font>
    <font>
      <u val="single"/>
      <sz val="10"/>
      <color indexed="12"/>
      <name val="Arial Cyr"/>
      <family val="0"/>
    </font>
    <font>
      <u val="single"/>
      <sz val="10"/>
      <color indexed="36"/>
      <name val="Arial Cyr"/>
      <family val="0"/>
    </font>
    <font>
      <sz val="11"/>
      <color indexed="8"/>
      <name val="SimSun"/>
      <family val="2"/>
    </font>
    <font>
      <sz val="11"/>
      <color rgb="FF000000"/>
      <name val="SimSun"/>
      <family val="2"/>
    </font>
    <font>
      <sz val="11"/>
      <color theme="1"/>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3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7"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0" fillId="0" borderId="0">
      <alignment/>
      <protection/>
    </xf>
    <xf numFmtId="0" fontId="53"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45"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428">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Fill="1" applyAlignment="1">
      <alignment horizontal="right"/>
    </xf>
    <xf numFmtId="0" fontId="21" fillId="0" borderId="0" xfId="110" applyFont="1">
      <alignment/>
      <protection/>
    </xf>
    <xf numFmtId="0" fontId="21" fillId="0" borderId="0" xfId="110" applyFont="1" applyAlignment="1">
      <alignment vertical="center"/>
      <protection/>
    </xf>
    <xf numFmtId="0" fontId="21" fillId="0" borderId="0" xfId="110" applyFont="1" applyAlignment="1">
      <alignment horizontal="right" vertical="center"/>
      <protection/>
    </xf>
    <xf numFmtId="0" fontId="21" fillId="0" borderId="0" xfId="110" applyFont="1" applyAlignment="1">
      <alignment horizontal="center" vertical="center"/>
      <protection/>
    </xf>
    <xf numFmtId="0" fontId="21" fillId="0" borderId="0" xfId="110" applyFont="1" applyFill="1" applyAlignment="1">
      <alignment vertical="center"/>
      <protection/>
    </xf>
    <xf numFmtId="0" fontId="25" fillId="0" borderId="0" xfId="110" applyFont="1" applyAlignment="1">
      <alignment/>
      <protection/>
    </xf>
    <xf numFmtId="0" fontId="0" fillId="0" borderId="10" xfId="0" applyFont="1" applyBorder="1" applyAlignment="1">
      <alignment horizontal="justify" vertical="center" wrapText="1"/>
    </xf>
    <xf numFmtId="0" fontId="2" fillId="0" borderId="0" xfId="294" applyFont="1" applyFill="1" applyBorder="1" applyAlignment="1">
      <alignment/>
      <protection/>
    </xf>
    <xf numFmtId="0" fontId="22" fillId="0" borderId="0" xfId="116" applyFont="1" applyFill="1" applyBorder="1" applyAlignment="1">
      <alignment vertical="center"/>
      <protection/>
    </xf>
    <xf numFmtId="0" fontId="28" fillId="0" borderId="0" xfId="110" applyFont="1" applyAlignment="1">
      <alignment horizontal="right"/>
      <protection/>
    </xf>
    <xf numFmtId="0" fontId="32" fillId="0" borderId="0" xfId="110" applyFont="1" applyFill="1" applyAlignment="1">
      <alignment horizontal="right"/>
      <protection/>
    </xf>
    <xf numFmtId="0" fontId="21" fillId="0" borderId="0" xfId="110" applyFont="1" applyFill="1">
      <alignment/>
      <protection/>
    </xf>
    <xf numFmtId="0" fontId="0" fillId="0" borderId="0" xfId="0" applyFont="1" applyFill="1" applyAlignment="1">
      <alignment/>
    </xf>
    <xf numFmtId="0" fontId="0" fillId="0" borderId="10" xfId="0" applyFont="1" applyFill="1" applyBorder="1" applyAlignment="1">
      <alignment/>
    </xf>
    <xf numFmtId="0" fontId="24" fillId="0" borderId="0" xfId="116"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34" fillId="0" borderId="0" xfId="249" applyFont="1">
      <alignment/>
      <protection/>
    </xf>
    <xf numFmtId="0" fontId="28" fillId="0" borderId="0" xfId="110" applyFont="1" applyAlignment="1">
      <alignment horizontal="right" vertical="center"/>
      <protection/>
    </xf>
    <xf numFmtId="0" fontId="29" fillId="0" borderId="0" xfId="249" applyFont="1" applyAlignment="1">
      <alignment horizontal="center" vertical="center"/>
      <protection/>
    </xf>
    <xf numFmtId="0" fontId="34" fillId="0" borderId="0" xfId="249" applyFont="1" applyAlignment="1">
      <alignment vertical="center"/>
      <protection/>
    </xf>
    <xf numFmtId="0" fontId="35" fillId="0" borderId="0" xfId="249" applyFont="1">
      <alignment/>
      <protection/>
    </xf>
    <xf numFmtId="0" fontId="23" fillId="0" borderId="10" xfId="249" applyFont="1" applyBorder="1" applyAlignment="1">
      <alignment horizontal="center"/>
      <protection/>
    </xf>
    <xf numFmtId="0" fontId="23" fillId="0" borderId="0" xfId="249" applyFont="1">
      <alignment/>
      <protection/>
    </xf>
    <xf numFmtId="0" fontId="36" fillId="0" borderId="0" xfId="249" applyFont="1">
      <alignment/>
      <protection/>
    </xf>
    <xf numFmtId="0" fontId="37" fillId="0" borderId="0" xfId="249" applyFont="1">
      <alignment/>
      <protection/>
    </xf>
    <xf numFmtId="0" fontId="38" fillId="0" borderId="0" xfId="249" applyFont="1" applyAlignment="1">
      <alignment horizontal="left" vertical="center"/>
      <protection/>
    </xf>
    <xf numFmtId="0" fontId="37" fillId="0" borderId="0" xfId="249" applyFont="1" applyBorder="1">
      <alignment/>
      <protection/>
    </xf>
    <xf numFmtId="0" fontId="23" fillId="0" borderId="0" xfId="249" applyFont="1" applyAlignment="1">
      <alignment horizontal="center"/>
      <protection/>
    </xf>
    <xf numFmtId="0" fontId="39" fillId="0" borderId="0" xfId="249" applyFont="1">
      <alignment/>
      <protection/>
    </xf>
    <xf numFmtId="0" fontId="39" fillId="0" borderId="10" xfId="249" applyFont="1" applyFill="1" applyBorder="1">
      <alignment/>
      <protection/>
    </xf>
    <xf numFmtId="0" fontId="39" fillId="0" borderId="10" xfId="249" applyFont="1" applyBorder="1">
      <alignment/>
      <protection/>
    </xf>
    <xf numFmtId="0" fontId="0" fillId="0" borderId="10" xfId="294" applyFont="1" applyBorder="1" applyAlignment="1">
      <alignment horizontal="center" vertical="center" textRotation="90" wrapText="1"/>
      <protection/>
    </xf>
    <xf numFmtId="0" fontId="23" fillId="0" borderId="10" xfId="116" applyFont="1" applyBorder="1" applyAlignment="1">
      <alignment horizontal="center" vertical="center"/>
      <protection/>
    </xf>
    <xf numFmtId="0" fontId="34" fillId="0" borderId="0" xfId="249" applyFont="1" applyBorder="1">
      <alignment/>
      <protection/>
    </xf>
    <xf numFmtId="0" fontId="31" fillId="0" borderId="0" xfId="0" applyFont="1" applyFill="1" applyAlignment="1">
      <alignment/>
    </xf>
    <xf numFmtId="0" fontId="34" fillId="0" borderId="10" xfId="249" applyFont="1" applyBorder="1" applyAlignment="1">
      <alignment horizontal="center" vertical="center" textRotation="90" wrapText="1"/>
      <protection/>
    </xf>
    <xf numFmtId="0" fontId="0" fillId="0" borderId="11" xfId="0" applyFont="1" applyFill="1" applyBorder="1" applyAlignment="1">
      <alignment vertical="center" textRotation="90" wrapText="1"/>
    </xf>
    <xf numFmtId="0" fontId="22" fillId="0" borderId="0" xfId="114" applyFont="1" applyFill="1" applyBorder="1" applyAlignment="1">
      <alignment/>
      <protection/>
    </xf>
    <xf numFmtId="0" fontId="0" fillId="0" borderId="0" xfId="0" applyFont="1" applyAlignment="1">
      <alignment horizontal="left"/>
    </xf>
    <xf numFmtId="0" fontId="21" fillId="0" borderId="10" xfId="110" applyFont="1" applyFill="1" applyBorder="1" applyAlignment="1">
      <alignment horizontal="center" vertical="center"/>
      <protection/>
    </xf>
    <xf numFmtId="49" fontId="23" fillId="0" borderId="10" xfId="249" applyNumberFormat="1" applyFont="1" applyBorder="1" applyAlignment="1">
      <alignment horizontal="center" vertical="center"/>
      <protection/>
    </xf>
    <xf numFmtId="0" fontId="23" fillId="0" borderId="0" xfId="249" applyFont="1" applyAlignment="1">
      <alignment horizontal="center" vertical="center"/>
      <protection/>
    </xf>
    <xf numFmtId="0" fontId="2" fillId="0" borderId="0" xfId="294" applyFont="1" applyFill="1" applyBorder="1" applyAlignment="1">
      <alignment horizontal="center"/>
      <protection/>
    </xf>
    <xf numFmtId="0" fontId="22" fillId="0" borderId="10" xfId="249" applyFont="1" applyBorder="1" applyAlignment="1">
      <alignment horizontal="center" vertical="center" wrapText="1"/>
      <protection/>
    </xf>
    <xf numFmtId="0" fontId="31" fillId="0" borderId="0" xfId="111" applyFont="1" applyAlignment="1">
      <alignment horizontal="center" wrapText="1"/>
      <protection/>
    </xf>
    <xf numFmtId="0" fontId="23" fillId="0" borderId="0" xfId="249" applyFont="1" applyAlignment="1">
      <alignment vertical="center"/>
      <protection/>
    </xf>
    <xf numFmtId="0" fontId="23" fillId="0" borderId="10" xfId="249" applyFont="1" applyBorder="1" applyAlignment="1">
      <alignment horizontal="center" vertical="center"/>
      <protection/>
    </xf>
    <xf numFmtId="0" fontId="21" fillId="0" borderId="0" xfId="110" applyFont="1" applyAlignment="1">
      <alignment horizontal="center"/>
      <protection/>
    </xf>
    <xf numFmtId="0" fontId="26" fillId="0" borderId="0" xfId="110" applyFont="1" applyAlignment="1">
      <alignment horizontal="center" vertical="center" wrapText="1"/>
      <protection/>
    </xf>
    <xf numFmtId="0" fontId="21" fillId="0" borderId="0" xfId="110" applyFont="1" applyAlignment="1">
      <alignment horizontal="center" vertical="center" wrapText="1"/>
      <protection/>
    </xf>
    <xf numFmtId="0" fontId="21" fillId="0" borderId="10" xfId="110" applyFont="1" applyBorder="1" applyAlignment="1">
      <alignment vertical="center" wrapText="1"/>
      <protection/>
    </xf>
    <xf numFmtId="3" fontId="21" fillId="0" borderId="10" xfId="110" applyNumberFormat="1" applyFont="1" applyBorder="1" applyAlignment="1">
      <alignment horizontal="center" vertical="center"/>
      <protection/>
    </xf>
    <xf numFmtId="0" fontId="33" fillId="0" borderId="0" xfId="110" applyFont="1" applyFill="1" applyBorder="1" applyAlignment="1">
      <alignment horizontal="center" vertical="center"/>
      <protection/>
    </xf>
    <xf numFmtId="0" fontId="21" fillId="0" borderId="0" xfId="110" applyFont="1" applyBorder="1" applyAlignment="1">
      <alignment horizontal="center" vertical="center"/>
      <protection/>
    </xf>
    <xf numFmtId="0" fontId="42" fillId="0" borderId="0" xfId="110" applyFont="1" applyFill="1" applyBorder="1" applyAlignment="1">
      <alignment horizontal="left" vertical="center" wrapText="1"/>
      <protection/>
    </xf>
    <xf numFmtId="0" fontId="43" fillId="0" borderId="0" xfId="110" applyFont="1" applyFill="1" applyBorder="1" applyAlignment="1">
      <alignment horizontal="left" vertical="center" wrapText="1"/>
      <protection/>
    </xf>
    <xf numFmtId="0" fontId="41" fillId="0" borderId="0" xfId="110" applyFont="1" applyFill="1" applyBorder="1" applyAlignment="1">
      <alignment horizontal="center" vertical="center" wrapText="1"/>
      <protection/>
    </xf>
    <xf numFmtId="0" fontId="42" fillId="0" borderId="0" xfId="110" applyFont="1" applyFill="1" applyBorder="1" applyAlignment="1">
      <alignment horizontal="center" vertical="center" wrapText="1"/>
      <protection/>
    </xf>
    <xf numFmtId="0" fontId="21" fillId="0" borderId="10" xfId="110" applyFont="1" applyBorder="1">
      <alignment/>
      <protection/>
    </xf>
    <xf numFmtId="0" fontId="21" fillId="0" borderId="10" xfId="110" applyFont="1" applyBorder="1" applyAlignment="1">
      <alignment vertical="center"/>
      <protection/>
    </xf>
    <xf numFmtId="0" fontId="44" fillId="0" borderId="0" xfId="110" applyFont="1" applyFill="1" applyAlignment="1">
      <alignment wrapText="1"/>
      <protection/>
    </xf>
    <xf numFmtId="0" fontId="28" fillId="0" borderId="0" xfId="0" applyFont="1" applyFill="1" applyAlignment="1">
      <alignment/>
    </xf>
    <xf numFmtId="0" fontId="23" fillId="0" borderId="0" xfId="116" applyFont="1" applyFill="1" applyBorder="1" applyAlignment="1">
      <alignment horizontal="center" vertical="center" textRotation="90" wrapText="1"/>
      <protection/>
    </xf>
    <xf numFmtId="0" fontId="22" fillId="0" borderId="0" xfId="249" applyFont="1" applyBorder="1" applyAlignment="1">
      <alignment horizontal="center" vertical="center" wrapText="1"/>
      <protection/>
    </xf>
    <xf numFmtId="0" fontId="31" fillId="0" borderId="0" xfId="111" applyFont="1" applyAlignment="1">
      <alignment wrapText="1"/>
      <protection/>
    </xf>
    <xf numFmtId="49" fontId="23" fillId="0" borderId="10" xfId="249" applyNumberFormat="1" applyFont="1" applyFill="1" applyBorder="1" applyAlignment="1">
      <alignment horizontal="center" vertical="center"/>
      <protection/>
    </xf>
    <xf numFmtId="0" fontId="21" fillId="0" borderId="10" xfId="110" applyFont="1" applyBorder="1" applyAlignment="1">
      <alignment horizontal="center" vertical="center" textRotation="90"/>
      <protection/>
    </xf>
    <xf numFmtId="0" fontId="40" fillId="0" borderId="10" xfId="0" applyFont="1" applyBorder="1" applyAlignment="1">
      <alignment vertical="center" wrapText="1"/>
    </xf>
    <xf numFmtId="0" fontId="23" fillId="0" borderId="10" xfId="249" applyFont="1" applyBorder="1" applyAlignment="1">
      <alignment horizontal="center" vertical="center" wrapText="1"/>
      <protection/>
    </xf>
    <xf numFmtId="0" fontId="33" fillId="0" borderId="10" xfId="0" applyFont="1" applyFill="1" applyBorder="1" applyAlignment="1">
      <alignment horizontal="center" vertical="center" textRotation="90" wrapText="1"/>
    </xf>
    <xf numFmtId="0" fontId="33" fillId="0" borderId="10" xfId="110" applyFont="1" applyFill="1" applyBorder="1" applyAlignment="1">
      <alignment horizontal="center" vertical="center" textRotation="90" wrapText="1"/>
      <protection/>
    </xf>
    <xf numFmtId="0" fontId="33" fillId="0" borderId="10" xfId="0" applyFont="1" applyFill="1" applyBorder="1" applyAlignment="1">
      <alignment horizontal="center" vertical="center" wrapText="1"/>
    </xf>
    <xf numFmtId="0" fontId="0" fillId="0" borderId="10" xfId="110" applyFont="1" applyFill="1" applyBorder="1" applyAlignment="1">
      <alignment horizontal="center" vertical="center" textRotation="90" wrapText="1"/>
      <protection/>
    </xf>
    <xf numFmtId="0" fontId="24" fillId="0" borderId="10" xfId="116" applyFont="1" applyFill="1" applyBorder="1" applyAlignment="1">
      <alignment horizontal="center" vertical="center"/>
      <protection/>
    </xf>
    <xf numFmtId="0" fontId="23" fillId="0" borderId="10" xfId="116" applyFont="1" applyFill="1" applyBorder="1" applyAlignment="1">
      <alignment horizontal="center" vertical="center" textRotation="90" wrapText="1"/>
      <protection/>
    </xf>
    <xf numFmtId="49" fontId="23" fillId="0" borderId="10" xfId="249" applyNumberFormat="1" applyFont="1" applyBorder="1" applyAlignment="1">
      <alignment horizontal="center"/>
      <protection/>
    </xf>
    <xf numFmtId="0" fontId="30" fillId="0" borderId="0" xfId="249" applyFont="1" applyAlignment="1">
      <alignment horizontal="center"/>
      <protection/>
    </xf>
    <xf numFmtId="0" fontId="23" fillId="0" borderId="0" xfId="249" applyFont="1" applyAlignment="1">
      <alignment horizontal="center" vertical="top"/>
      <protection/>
    </xf>
    <xf numFmtId="0" fontId="31" fillId="0" borderId="0" xfId="0" applyFont="1" applyFill="1" applyAlignment="1">
      <alignment horizontal="center"/>
    </xf>
    <xf numFmtId="0" fontId="0" fillId="0" borderId="11"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30" fillId="0" borderId="0" xfId="249" applyFont="1" applyAlignment="1">
      <alignment vertical="center"/>
      <protection/>
    </xf>
    <xf numFmtId="0" fontId="23" fillId="0" borderId="0" xfId="249" applyFont="1" applyAlignment="1">
      <alignment vertical="top"/>
      <protection/>
    </xf>
    <xf numFmtId="49" fontId="24" fillId="0" borderId="10" xfId="116" applyNumberFormat="1" applyFont="1" applyFill="1" applyBorder="1" applyAlignment="1">
      <alignment horizontal="center" vertical="center"/>
      <protection/>
    </xf>
    <xf numFmtId="0" fontId="28" fillId="0" borderId="0" xfId="0" applyFont="1" applyFill="1" applyAlignment="1">
      <alignment vertical="center"/>
    </xf>
    <xf numFmtId="0" fontId="0" fillId="0" borderId="0" xfId="0" applyFont="1" applyFill="1" applyAlignment="1">
      <alignment vertical="center"/>
    </xf>
    <xf numFmtId="0" fontId="30" fillId="0" borderId="0" xfId="249" applyFont="1" applyAlignment="1">
      <alignment/>
      <protection/>
    </xf>
    <xf numFmtId="0" fontId="22" fillId="0" borderId="0" xfId="249" applyFont="1" applyAlignment="1">
      <alignment vertical="center"/>
      <protection/>
    </xf>
    <xf numFmtId="0" fontId="22" fillId="0" borderId="0" xfId="114" applyFont="1" applyFill="1" applyBorder="1" applyAlignment="1">
      <alignment horizontal="center" vertical="center"/>
      <protection/>
    </xf>
    <xf numFmtId="0" fontId="0" fillId="0" borderId="10" xfId="0" applyFont="1" applyBorder="1" applyAlignment="1">
      <alignment horizontal="center" vertical="center"/>
    </xf>
    <xf numFmtId="0" fontId="21" fillId="0" borderId="13" xfId="110" applyFont="1" applyFill="1" applyBorder="1" applyAlignment="1">
      <alignment horizontal="center" vertical="center" wrapText="1"/>
      <protection/>
    </xf>
    <xf numFmtId="0" fontId="21" fillId="0" borderId="12" xfId="110" applyFont="1" applyFill="1" applyBorder="1" applyAlignment="1">
      <alignment horizontal="center" vertical="center" wrapText="1"/>
      <protection/>
    </xf>
    <xf numFmtId="0" fontId="21" fillId="0" borderId="11" xfId="110" applyFont="1" applyFill="1" applyBorder="1" applyAlignment="1">
      <alignment horizontal="center" vertical="center" wrapText="1"/>
      <protection/>
    </xf>
    <xf numFmtId="0" fontId="21" fillId="0" borderId="10" xfId="110" applyFont="1" applyBorder="1" applyAlignment="1">
      <alignment horizontal="center" vertical="center"/>
      <protection/>
    </xf>
    <xf numFmtId="0" fontId="2" fillId="0" borderId="0" xfId="0" applyFont="1" applyFill="1" applyAlignment="1">
      <alignment horizontal="center"/>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31" fillId="0" borderId="0" xfId="0" applyFont="1" applyFill="1" applyAlignment="1">
      <alignment horizontal="center" vertical="center"/>
    </xf>
    <xf numFmtId="0" fontId="2" fillId="0" borderId="0" xfId="0" applyFont="1" applyFill="1" applyAlignment="1">
      <alignment horizontal="center" vertical="center"/>
    </xf>
    <xf numFmtId="0" fontId="31" fillId="0" borderId="0" xfId="0" applyFont="1" applyFill="1" applyAlignment="1">
      <alignment vertical="center"/>
    </xf>
    <xf numFmtId="0" fontId="2" fillId="0" borderId="0" xfId="0" applyFont="1" applyFill="1" applyAlignment="1">
      <alignment/>
    </xf>
    <xf numFmtId="0" fontId="21" fillId="0" borderId="0" xfId="110"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22" fillId="0" borderId="0" xfId="114" applyFont="1" applyFill="1" applyBorder="1" applyAlignment="1">
      <alignment horizontal="center"/>
      <protection/>
    </xf>
    <xf numFmtId="0" fontId="23" fillId="0" borderId="10" xfId="116" applyFont="1" applyFill="1" applyBorder="1" applyAlignment="1">
      <alignment horizontal="center" vertical="center"/>
      <protection/>
    </xf>
    <xf numFmtId="0" fontId="23" fillId="0" borderId="10" xfId="116" applyFont="1" applyFill="1" applyBorder="1" applyAlignment="1">
      <alignment horizontal="center" vertical="center" wrapText="1"/>
      <protection/>
    </xf>
    <xf numFmtId="0" fontId="25" fillId="0" borderId="0" xfId="110" applyFont="1" applyAlignment="1">
      <alignment horizontal="center"/>
      <protection/>
    </xf>
    <xf numFmtId="0" fontId="21" fillId="0" borderId="10" xfId="110" applyFont="1" applyFill="1" applyBorder="1" applyAlignment="1">
      <alignment horizontal="center" vertical="center" wrapText="1"/>
      <protection/>
    </xf>
    <xf numFmtId="0" fontId="0" fillId="0" borderId="10" xfId="294" applyFont="1" applyBorder="1" applyAlignment="1">
      <alignment horizontal="center" vertical="center" wrapText="1"/>
      <protection/>
    </xf>
    <xf numFmtId="0" fontId="33" fillId="0" borderId="10" xfId="110" applyFont="1" applyFill="1" applyBorder="1" applyAlignment="1">
      <alignment horizontal="center" vertical="center" wrapText="1"/>
      <protection/>
    </xf>
    <xf numFmtId="0" fontId="21" fillId="0" borderId="10" xfId="110" applyFont="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23" fillId="0" borderId="13" xfId="249" applyFont="1" applyBorder="1" applyAlignment="1">
      <alignment horizontal="center" vertical="center" wrapText="1"/>
      <protection/>
    </xf>
    <xf numFmtId="0" fontId="0" fillId="0" borderId="10" xfId="108" applyFont="1" applyBorder="1" applyAlignment="1">
      <alignment horizontal="center" vertical="center" wrapText="1"/>
      <protection/>
    </xf>
    <xf numFmtId="0" fontId="23" fillId="0" borderId="10" xfId="249" applyFont="1" applyFill="1" applyBorder="1" applyAlignment="1">
      <alignment horizontal="center"/>
      <protection/>
    </xf>
    <xf numFmtId="0" fontId="23" fillId="0" borderId="10" xfId="249" applyFont="1" applyFill="1" applyBorder="1" applyAlignment="1">
      <alignment horizontal="center" vertical="center" wrapText="1"/>
      <protection/>
    </xf>
    <xf numFmtId="49" fontId="21" fillId="0" borderId="10" xfId="110" applyNumberFormat="1" applyFont="1" applyFill="1" applyBorder="1" applyAlignment="1">
      <alignment horizontal="center" vertical="center"/>
      <protection/>
    </xf>
    <xf numFmtId="0" fontId="33" fillId="0" borderId="10" xfId="108" applyFont="1" applyBorder="1" applyAlignment="1">
      <alignment horizontal="center" vertical="center" wrapText="1"/>
      <protection/>
    </xf>
    <xf numFmtId="0" fontId="21" fillId="0" borderId="10" xfId="249" applyFont="1" applyBorder="1" applyAlignment="1">
      <alignment horizontal="center" vertical="center" wrapText="1"/>
      <protection/>
    </xf>
    <xf numFmtId="0" fontId="21" fillId="0" borderId="10" xfId="160" applyFont="1" applyFill="1" applyBorder="1" applyAlignment="1">
      <alignment horizontal="center" vertical="center" wrapText="1"/>
      <protection/>
    </xf>
    <xf numFmtId="0" fontId="23" fillId="0" borderId="0" xfId="110" applyFont="1" applyAlignment="1">
      <alignment horizontal="center"/>
      <protection/>
    </xf>
    <xf numFmtId="0" fontId="23" fillId="0" borderId="0" xfId="110" applyFont="1">
      <alignment/>
      <protection/>
    </xf>
    <xf numFmtId="0" fontId="0" fillId="0" borderId="10" xfId="0" applyFont="1" applyBorder="1" applyAlignment="1">
      <alignment horizontal="center"/>
    </xf>
    <xf numFmtId="49" fontId="23" fillId="0" borderId="10" xfId="116" applyNumberFormat="1" applyFont="1" applyFill="1" applyBorder="1" applyAlignment="1">
      <alignment horizontal="center" vertical="center"/>
      <protection/>
    </xf>
    <xf numFmtId="0" fontId="0" fillId="0" borderId="0" xfId="0" applyFont="1" applyFill="1" applyBorder="1" applyAlignment="1">
      <alignment wrapText="1"/>
    </xf>
    <xf numFmtId="0" fontId="21" fillId="0" borderId="13" xfId="110" applyFont="1" applyBorder="1" applyAlignment="1">
      <alignment horizontal="center" vertical="center" wrapText="1"/>
      <protection/>
    </xf>
    <xf numFmtId="49" fontId="21" fillId="0" borderId="10" xfId="160" applyNumberFormat="1" applyFont="1" applyFill="1" applyBorder="1" applyAlignment="1">
      <alignment horizontal="center" vertical="center" wrapText="1"/>
      <protection/>
    </xf>
    <xf numFmtId="49" fontId="21" fillId="0" borderId="10" xfId="110" applyNumberFormat="1" applyFont="1" applyBorder="1" applyAlignment="1">
      <alignment horizontal="center" vertical="center" wrapText="1"/>
      <protection/>
    </xf>
    <xf numFmtId="0" fontId="23" fillId="0" borderId="13"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0" fillId="0" borderId="0" xfId="0" applyFont="1" applyFill="1" applyAlignment="1">
      <alignment horizontal="center"/>
    </xf>
    <xf numFmtId="49" fontId="21" fillId="0" borderId="0" xfId="110" applyNumberFormat="1" applyFont="1">
      <alignment/>
      <protection/>
    </xf>
    <xf numFmtId="49" fontId="23" fillId="0" borderId="10" xfId="0" applyNumberFormat="1" applyFont="1" applyFill="1" applyBorder="1" applyAlignment="1">
      <alignment horizontal="center" vertical="center" wrapText="1"/>
    </xf>
    <xf numFmtId="0" fontId="21" fillId="0" borderId="0" xfId="110" applyFont="1" applyFill="1" applyBorder="1" applyAlignment="1">
      <alignment/>
      <protection/>
    </xf>
    <xf numFmtId="49" fontId="21" fillId="0" borderId="0" xfId="110" applyNumberFormat="1" applyFont="1" applyFill="1">
      <alignment/>
      <protection/>
    </xf>
    <xf numFmtId="0" fontId="28" fillId="0" borderId="0" xfId="110" applyFont="1" applyFill="1" applyAlignment="1">
      <alignment horizontal="right" vertical="center"/>
      <protection/>
    </xf>
    <xf numFmtId="0" fontId="28" fillId="0" borderId="0" xfId="110" applyFont="1" applyFill="1" applyAlignment="1">
      <alignment horizontal="right"/>
      <protection/>
    </xf>
    <xf numFmtId="0" fontId="23" fillId="0" borderId="10" xfId="0" applyFont="1" applyFill="1" applyBorder="1" applyAlignment="1">
      <alignment vertical="center" wrapText="1"/>
    </xf>
    <xf numFmtId="0" fontId="25" fillId="0" borderId="0" xfId="110" applyFont="1" applyAlignment="1">
      <alignment horizontal="center" wrapText="1"/>
      <protection/>
    </xf>
    <xf numFmtId="49" fontId="21" fillId="0" borderId="10" xfId="110" applyNumberFormat="1" applyFont="1" applyBorder="1" applyAlignment="1">
      <alignment horizontal="center"/>
      <protection/>
    </xf>
    <xf numFmtId="0" fontId="0" fillId="0" borderId="0" xfId="0" applyFont="1" applyFill="1" applyAlignment="1">
      <alignment wrapText="1"/>
    </xf>
    <xf numFmtId="49" fontId="23" fillId="0" borderId="10" xfId="249" applyNumberFormat="1" applyFont="1" applyFill="1" applyBorder="1" applyAlignment="1">
      <alignment horizontal="center" vertical="center"/>
      <protection/>
    </xf>
    <xf numFmtId="0" fontId="23" fillId="0" borderId="10" xfId="249" applyFont="1" applyFill="1" applyBorder="1" applyAlignment="1">
      <alignment horizontal="center" vertical="center" wrapText="1"/>
      <protection/>
    </xf>
    <xf numFmtId="49" fontId="23" fillId="4" borderId="10" xfId="249" applyNumberFormat="1" applyFont="1" applyFill="1" applyBorder="1" applyAlignment="1">
      <alignment horizontal="center" vertical="center"/>
      <protection/>
    </xf>
    <xf numFmtId="0" fontId="23" fillId="4" borderId="10" xfId="249" applyFont="1" applyFill="1" applyBorder="1" applyAlignment="1">
      <alignment horizontal="center" vertical="center" wrapText="1"/>
      <protection/>
    </xf>
    <xf numFmtId="0" fontId="34" fillId="4" borderId="0" xfId="249" applyFont="1" applyFill="1">
      <alignment/>
      <protection/>
    </xf>
    <xf numFmtId="49" fontId="23" fillId="24" borderId="10" xfId="249" applyNumberFormat="1" applyFont="1" applyFill="1" applyBorder="1" applyAlignment="1">
      <alignment horizontal="center" vertical="center"/>
      <protection/>
    </xf>
    <xf numFmtId="0" fontId="23" fillId="24" borderId="10" xfId="249" applyFont="1" applyFill="1" applyBorder="1" applyAlignment="1">
      <alignment horizontal="center" vertical="center" wrapText="1"/>
      <protection/>
    </xf>
    <xf numFmtId="0" fontId="34" fillId="24" borderId="0" xfId="249" applyFont="1" applyFill="1">
      <alignment/>
      <protection/>
    </xf>
    <xf numFmtId="49" fontId="23" fillId="22" borderId="10" xfId="249" applyNumberFormat="1" applyFont="1" applyFill="1" applyBorder="1" applyAlignment="1">
      <alignment horizontal="center" vertical="center"/>
      <protection/>
    </xf>
    <xf numFmtId="0" fontId="23" fillId="22" borderId="10" xfId="249" applyFont="1" applyFill="1" applyBorder="1" applyAlignment="1">
      <alignment horizontal="center" vertical="center" wrapText="1"/>
      <protection/>
    </xf>
    <xf numFmtId="0" fontId="34" fillId="22" borderId="0" xfId="249" applyFont="1" applyFill="1">
      <alignment/>
      <protection/>
    </xf>
    <xf numFmtId="49" fontId="23" fillId="3" borderId="10" xfId="249" applyNumberFormat="1" applyFont="1" applyFill="1" applyBorder="1" applyAlignment="1">
      <alignment horizontal="center" vertical="center"/>
      <protection/>
    </xf>
    <xf numFmtId="0" fontId="23" fillId="3" borderId="10" xfId="249" applyFont="1" applyFill="1" applyBorder="1" applyAlignment="1">
      <alignment horizontal="center" vertical="center" wrapText="1"/>
      <protection/>
    </xf>
    <xf numFmtId="0" fontId="34" fillId="3" borderId="0" xfId="249" applyFont="1" applyFill="1">
      <alignment/>
      <protection/>
    </xf>
    <xf numFmtId="49" fontId="23" fillId="7" borderId="10" xfId="249" applyNumberFormat="1" applyFont="1" applyFill="1" applyBorder="1" applyAlignment="1">
      <alignment horizontal="center" vertical="center"/>
      <protection/>
    </xf>
    <xf numFmtId="0" fontId="23" fillId="7" borderId="10" xfId="249" applyFont="1" applyFill="1" applyBorder="1" applyAlignment="1">
      <alignment horizontal="center" vertical="center" wrapText="1"/>
      <protection/>
    </xf>
    <xf numFmtId="0" fontId="34" fillId="7" borderId="0" xfId="249" applyFont="1" applyFill="1">
      <alignment/>
      <protection/>
    </xf>
    <xf numFmtId="49" fontId="23" fillId="8" borderId="10" xfId="249" applyNumberFormat="1" applyFont="1" applyFill="1" applyBorder="1" applyAlignment="1">
      <alignment horizontal="center" vertical="center"/>
      <protection/>
    </xf>
    <xf numFmtId="0" fontId="23" fillId="8" borderId="10" xfId="249" applyFont="1" applyFill="1" applyBorder="1" applyAlignment="1">
      <alignment horizontal="center" vertical="center" wrapText="1"/>
      <protection/>
    </xf>
    <xf numFmtId="0" fontId="34" fillId="8" borderId="0" xfId="249" applyFont="1" applyFill="1">
      <alignment/>
      <protection/>
    </xf>
    <xf numFmtId="0" fontId="34" fillId="4" borderId="10" xfId="249" applyFont="1" applyFill="1" applyBorder="1" applyAlignment="1">
      <alignment horizontal="center" vertical="center"/>
      <protection/>
    </xf>
    <xf numFmtId="0" fontId="34" fillId="24" borderId="10" xfId="249" applyFont="1" applyFill="1" applyBorder="1" applyAlignment="1">
      <alignment horizontal="center" vertical="center"/>
      <protection/>
    </xf>
    <xf numFmtId="0" fontId="34" fillId="22" borderId="10" xfId="249" applyFont="1" applyFill="1" applyBorder="1" applyAlignment="1">
      <alignment horizontal="center" vertical="center"/>
      <protection/>
    </xf>
    <xf numFmtId="0" fontId="34" fillId="3" borderId="10" xfId="249" applyFont="1" applyFill="1" applyBorder="1" applyAlignment="1">
      <alignment horizontal="center" vertical="center"/>
      <protection/>
    </xf>
    <xf numFmtId="0" fontId="34" fillId="8" borderId="10" xfId="249" applyFont="1" applyFill="1" applyBorder="1" applyAlignment="1">
      <alignment horizontal="center" vertical="center"/>
      <protection/>
    </xf>
    <xf numFmtId="0" fontId="34" fillId="7" borderId="10" xfId="249" applyFont="1" applyFill="1" applyBorder="1" applyAlignment="1">
      <alignment horizontal="center" vertical="center"/>
      <protection/>
    </xf>
    <xf numFmtId="0" fontId="34" fillId="0" borderId="10" xfId="249" applyFont="1" applyBorder="1" applyAlignment="1">
      <alignment horizontal="center" vertical="center"/>
      <protection/>
    </xf>
    <xf numFmtId="0" fontId="23" fillId="24" borderId="10" xfId="249" applyFont="1" applyFill="1" applyBorder="1" applyAlignment="1">
      <alignment horizontal="center" vertical="center"/>
      <protection/>
    </xf>
    <xf numFmtId="0" fontId="34" fillId="0" borderId="0" xfId="249" applyFont="1" applyAlignment="1">
      <alignment horizontal="center" vertical="center"/>
      <protection/>
    </xf>
    <xf numFmtId="0" fontId="23" fillId="4" borderId="10" xfId="249" applyFont="1" applyFill="1" applyBorder="1" applyAlignment="1">
      <alignment horizontal="center" vertical="center"/>
      <protection/>
    </xf>
    <xf numFmtId="2" fontId="23" fillId="24" borderId="10" xfId="249" applyNumberFormat="1" applyFont="1" applyFill="1" applyBorder="1" applyAlignment="1">
      <alignment horizontal="center" vertical="center"/>
      <protection/>
    </xf>
    <xf numFmtId="2" fontId="23" fillId="4" borderId="10" xfId="249" applyNumberFormat="1" applyFont="1" applyFill="1" applyBorder="1" applyAlignment="1">
      <alignment horizontal="center" vertical="center"/>
      <protection/>
    </xf>
    <xf numFmtId="2" fontId="23" fillId="3" borderId="10" xfId="249" applyNumberFormat="1" applyFont="1" applyFill="1" applyBorder="1" applyAlignment="1">
      <alignment horizontal="center" vertical="center"/>
      <protection/>
    </xf>
    <xf numFmtId="0" fontId="23" fillId="7" borderId="10" xfId="249" applyFont="1" applyFill="1" applyBorder="1" applyAlignment="1">
      <alignment horizontal="center" vertical="center"/>
      <protection/>
    </xf>
    <xf numFmtId="0" fontId="23" fillId="0" borderId="10" xfId="249" applyFont="1" applyBorder="1" applyAlignment="1">
      <alignment horizontal="center" vertical="center"/>
      <protection/>
    </xf>
    <xf numFmtId="0" fontId="23" fillId="22" borderId="10" xfId="249" applyFont="1" applyFill="1" applyBorder="1" applyAlignment="1">
      <alignment horizontal="center" vertical="center"/>
      <protection/>
    </xf>
    <xf numFmtId="0" fontId="23" fillId="3" borderId="10" xfId="249" applyFont="1" applyFill="1" applyBorder="1" applyAlignment="1">
      <alignment horizontal="center" vertical="center"/>
      <protection/>
    </xf>
    <xf numFmtId="0" fontId="23" fillId="8" borderId="10" xfId="249" applyFont="1" applyFill="1" applyBorder="1" applyAlignment="1">
      <alignment horizontal="center" vertical="center"/>
      <protection/>
    </xf>
    <xf numFmtId="175" fontId="23" fillId="24" borderId="10" xfId="249" applyNumberFormat="1" applyFont="1" applyFill="1" applyBorder="1" applyAlignment="1">
      <alignment horizontal="center" vertical="center"/>
      <protection/>
    </xf>
    <xf numFmtId="49" fontId="23" fillId="0" borderId="10" xfId="249" applyNumberFormat="1" applyFont="1" applyBorder="1" applyAlignment="1">
      <alignment horizontal="center" vertical="center"/>
      <protection/>
    </xf>
    <xf numFmtId="175" fontId="23" fillId="4" borderId="10" xfId="249" applyNumberFormat="1" applyFont="1" applyFill="1" applyBorder="1" applyAlignment="1">
      <alignment horizontal="center" vertical="center"/>
      <protection/>
    </xf>
    <xf numFmtId="49" fontId="23" fillId="24" borderId="10" xfId="249" applyNumberFormat="1" applyFont="1" applyFill="1" applyBorder="1" applyAlignment="1">
      <alignment horizontal="center" vertical="center" wrapText="1"/>
      <protection/>
    </xf>
    <xf numFmtId="175" fontId="23" fillId="7" borderId="10" xfId="249" applyNumberFormat="1" applyFont="1" applyFill="1" applyBorder="1" applyAlignment="1">
      <alignment horizontal="center" vertical="center"/>
      <protection/>
    </xf>
    <xf numFmtId="0" fontId="0" fillId="0" borderId="10" xfId="0" applyFont="1" applyFill="1" applyBorder="1" applyAlignment="1">
      <alignment horizontal="center" vertical="center"/>
    </xf>
    <xf numFmtId="0" fontId="2" fillId="0" borderId="10" xfId="0" applyFont="1" applyFill="1" applyBorder="1" applyAlignment="1">
      <alignment/>
    </xf>
    <xf numFmtId="175" fontId="0" fillId="0" borderId="10" xfId="0" applyNumberFormat="1" applyFont="1" applyBorder="1" applyAlignment="1">
      <alignment horizontal="center" vertical="center"/>
    </xf>
    <xf numFmtId="175" fontId="0" fillId="0" borderId="10" xfId="0" applyNumberFormat="1" applyFont="1" applyFill="1" applyBorder="1" applyAlignment="1">
      <alignment horizontal="center" vertical="center"/>
    </xf>
    <xf numFmtId="0" fontId="29" fillId="0" borderId="0" xfId="249" applyFont="1" applyAlignment="1">
      <alignment vertical="center"/>
      <protection/>
    </xf>
    <xf numFmtId="0" fontId="0" fillId="4" borderId="10" xfId="0" applyFont="1" applyFill="1" applyBorder="1" applyAlignment="1">
      <alignment horizontal="center" vertical="center"/>
    </xf>
    <xf numFmtId="0" fontId="0" fillId="24"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7" borderId="10" xfId="0" applyFont="1" applyFill="1" applyBorder="1" applyAlignment="1">
      <alignment horizontal="center" vertical="center"/>
    </xf>
    <xf numFmtId="2" fontId="0" fillId="4" borderId="10" xfId="0" applyNumberFormat="1" applyFont="1" applyFill="1" applyBorder="1" applyAlignment="1">
      <alignment horizontal="center" vertical="center"/>
    </xf>
    <xf numFmtId="175" fontId="0" fillId="4" borderId="10" xfId="0" applyNumberFormat="1" applyFont="1" applyFill="1" applyBorder="1" applyAlignment="1">
      <alignment horizontal="center" vertical="center"/>
    </xf>
    <xf numFmtId="2" fontId="0" fillId="24" borderId="10" xfId="0" applyNumberFormat="1" applyFont="1" applyFill="1" applyBorder="1" applyAlignment="1">
      <alignment horizontal="center" vertical="center"/>
    </xf>
    <xf numFmtId="175" fontId="0" fillId="24" borderId="10" xfId="0" applyNumberFormat="1" applyFont="1" applyFill="1" applyBorder="1" applyAlignment="1">
      <alignment horizontal="center" vertical="center"/>
    </xf>
    <xf numFmtId="175" fontId="0" fillId="3" borderId="10" xfId="0" applyNumberFormat="1" applyFont="1" applyFill="1" applyBorder="1" applyAlignment="1">
      <alignment horizontal="center" vertical="center"/>
    </xf>
    <xf numFmtId="2" fontId="0" fillId="3" borderId="10" xfId="0" applyNumberFormat="1" applyFont="1" applyFill="1" applyBorder="1" applyAlignment="1">
      <alignment horizontal="center" vertical="center"/>
    </xf>
    <xf numFmtId="2" fontId="0" fillId="7"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175" fontId="0" fillId="7" borderId="10" xfId="0" applyNumberFormat="1" applyFont="1" applyFill="1" applyBorder="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7" borderId="0" xfId="0" applyFont="1" applyFill="1" applyAlignment="1">
      <alignment/>
    </xf>
    <xf numFmtId="0" fontId="0" fillId="24" borderId="0" xfId="0" applyFont="1" applyFill="1" applyAlignment="1">
      <alignment/>
    </xf>
    <xf numFmtId="175" fontId="23" fillId="22" borderId="10" xfId="249" applyNumberFormat="1" applyFont="1" applyFill="1" applyBorder="1" applyAlignment="1">
      <alignment horizontal="center" vertical="center"/>
      <protection/>
    </xf>
    <xf numFmtId="175" fontId="23" fillId="3" borderId="10" xfId="249" applyNumberFormat="1" applyFont="1" applyFill="1" applyBorder="1" applyAlignment="1">
      <alignment horizontal="center" vertical="center"/>
      <protection/>
    </xf>
    <xf numFmtId="175" fontId="23" fillId="8" borderId="10" xfId="249" applyNumberFormat="1" applyFont="1" applyFill="1" applyBorder="1" applyAlignment="1">
      <alignment horizontal="center" vertical="center"/>
      <protection/>
    </xf>
    <xf numFmtId="175" fontId="23" fillId="0" borderId="10" xfId="249" applyNumberFormat="1" applyFont="1" applyBorder="1" applyAlignment="1">
      <alignment horizontal="center" vertical="center"/>
      <protection/>
    </xf>
    <xf numFmtId="2" fontId="23" fillId="7" borderId="10" xfId="249" applyNumberFormat="1" applyFont="1" applyFill="1" applyBorder="1" applyAlignment="1">
      <alignment horizontal="center" vertical="center"/>
      <protection/>
    </xf>
    <xf numFmtId="175" fontId="23" fillId="0" borderId="10" xfId="249" applyNumberFormat="1" applyFont="1" applyBorder="1" applyAlignment="1">
      <alignment horizontal="center" vertical="center"/>
      <protection/>
    </xf>
    <xf numFmtId="0" fontId="0" fillId="4" borderId="10" xfId="0" applyFont="1" applyFill="1" applyBorder="1" applyAlignment="1">
      <alignment/>
    </xf>
    <xf numFmtId="0" fontId="0" fillId="24" borderId="10" xfId="0" applyFont="1" applyFill="1" applyBorder="1" applyAlignment="1">
      <alignment/>
    </xf>
    <xf numFmtId="0" fontId="0" fillId="22" borderId="10" xfId="0" applyFont="1" applyFill="1" applyBorder="1" applyAlignment="1">
      <alignment/>
    </xf>
    <xf numFmtId="0" fontId="0" fillId="22" borderId="0" xfId="0" applyFont="1" applyFill="1" applyAlignment="1">
      <alignment/>
    </xf>
    <xf numFmtId="0" fontId="0" fillId="3" borderId="10" xfId="0" applyFont="1" applyFill="1" applyBorder="1" applyAlignment="1">
      <alignment/>
    </xf>
    <xf numFmtId="0" fontId="0" fillId="8" borderId="10" xfId="0" applyFont="1" applyFill="1" applyBorder="1" applyAlignment="1">
      <alignment/>
    </xf>
    <xf numFmtId="0" fontId="0" fillId="8" borderId="0" xfId="0" applyFont="1" applyFill="1" applyAlignment="1">
      <alignment/>
    </xf>
    <xf numFmtId="0" fontId="0" fillId="7" borderId="10" xfId="0" applyFont="1" applyFill="1" applyBorder="1" applyAlignment="1">
      <alignment/>
    </xf>
    <xf numFmtId="0" fontId="0" fillId="22" borderId="10" xfId="0" applyFont="1" applyFill="1" applyBorder="1" applyAlignment="1">
      <alignment horizontal="center" vertical="center"/>
    </xf>
    <xf numFmtId="0" fontId="0" fillId="8" borderId="10" xfId="0" applyFont="1" applyFill="1" applyBorder="1" applyAlignment="1">
      <alignment horizontal="center" vertical="center"/>
    </xf>
    <xf numFmtId="2" fontId="23" fillId="0" borderId="10" xfId="249" applyNumberFormat="1" applyFont="1" applyBorder="1" applyAlignment="1">
      <alignment horizontal="center" vertical="center"/>
      <protection/>
    </xf>
    <xf numFmtId="2" fontId="23" fillId="22" borderId="10" xfId="249" applyNumberFormat="1" applyFont="1" applyFill="1" applyBorder="1" applyAlignment="1">
      <alignment horizontal="center" vertical="center"/>
      <protection/>
    </xf>
    <xf numFmtId="2" fontId="23" fillId="8" borderId="10" xfId="249" applyNumberFormat="1" applyFont="1" applyFill="1" applyBorder="1" applyAlignment="1">
      <alignment horizontal="center" vertical="center"/>
      <protection/>
    </xf>
    <xf numFmtId="0" fontId="0" fillId="25" borderId="10" xfId="0" applyFont="1" applyFill="1" applyBorder="1" applyAlignment="1">
      <alignment horizontal="center" vertical="center" textRotation="90" wrapText="1"/>
    </xf>
    <xf numFmtId="0" fontId="0" fillId="7" borderId="0" xfId="0" applyFont="1" applyFill="1" applyBorder="1" applyAlignment="1">
      <alignment horizontal="center" vertical="center"/>
    </xf>
    <xf numFmtId="174" fontId="0" fillId="3" borderId="10" xfId="0" applyNumberFormat="1" applyFont="1" applyFill="1" applyBorder="1" applyAlignment="1">
      <alignment horizontal="center" vertical="center"/>
    </xf>
    <xf numFmtId="175" fontId="0" fillId="22" borderId="10" xfId="0" applyNumberFormat="1" applyFont="1" applyFill="1" applyBorder="1" applyAlignment="1">
      <alignment horizontal="center" vertical="center"/>
    </xf>
    <xf numFmtId="175" fontId="0" fillId="8" borderId="10" xfId="0" applyNumberFormat="1" applyFont="1" applyFill="1" applyBorder="1" applyAlignment="1">
      <alignment horizontal="center" vertical="center"/>
    </xf>
    <xf numFmtId="2" fontId="0" fillId="22" borderId="10" xfId="0" applyNumberFormat="1" applyFont="1" applyFill="1" applyBorder="1" applyAlignment="1">
      <alignment horizontal="center" vertical="center"/>
    </xf>
    <xf numFmtId="2" fontId="0" fillId="8" borderId="10" xfId="0" applyNumberFormat="1" applyFont="1" applyFill="1" applyBorder="1" applyAlignment="1">
      <alignment horizontal="center" vertical="center"/>
    </xf>
    <xf numFmtId="2" fontId="0" fillId="0" borderId="0" xfId="0" applyNumberFormat="1" applyFont="1" applyAlignment="1">
      <alignment/>
    </xf>
    <xf numFmtId="175"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177" fontId="23" fillId="4" borderId="10" xfId="249" applyNumberFormat="1" applyFont="1" applyFill="1" applyBorder="1" applyAlignment="1">
      <alignment horizontal="center" vertical="center"/>
      <protection/>
    </xf>
    <xf numFmtId="177" fontId="23" fillId="0" borderId="10" xfId="249" applyNumberFormat="1" applyFont="1" applyFill="1" applyBorder="1" applyAlignment="1">
      <alignment horizontal="center" vertical="center"/>
      <protection/>
    </xf>
    <xf numFmtId="14" fontId="23" fillId="4" borderId="10" xfId="249" applyNumberFormat="1" applyFont="1" applyFill="1" applyBorder="1" applyAlignment="1">
      <alignment horizontal="center" vertical="center"/>
      <protection/>
    </xf>
    <xf numFmtId="0" fontId="23" fillId="0" borderId="10" xfId="249" applyFont="1" applyBorder="1" applyAlignment="1">
      <alignment horizontal="center" vertical="center" wrapText="1"/>
      <protection/>
    </xf>
    <xf numFmtId="49" fontId="23"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1" fillId="24" borderId="0" xfId="110" applyFont="1" applyFill="1" applyAlignment="1">
      <alignment vertical="center"/>
      <protection/>
    </xf>
    <xf numFmtId="0" fontId="21" fillId="24" borderId="0" xfId="110" applyFont="1" applyFill="1">
      <alignment/>
      <protection/>
    </xf>
    <xf numFmtId="0" fontId="23" fillId="0" borderId="10" xfId="249" applyFont="1" applyBorder="1" applyAlignment="1">
      <alignment horizontal="center" vertical="center" wrapText="1"/>
      <protection/>
    </xf>
    <xf numFmtId="0" fontId="23" fillId="0" borderId="10" xfId="249" applyFont="1" applyFill="1" applyBorder="1" applyAlignment="1">
      <alignment horizontal="center" vertical="center" wrapText="1"/>
      <protection/>
    </xf>
    <xf numFmtId="0" fontId="28" fillId="0" borderId="0" xfId="0" applyFont="1" applyFill="1" applyAlignment="1">
      <alignment horizontal="center"/>
    </xf>
    <xf numFmtId="0" fontId="23" fillId="0" borderId="10" xfId="249" applyFont="1" applyBorder="1" applyAlignment="1">
      <alignment horizontal="center" vertical="center" textRotation="90" wrapText="1"/>
      <protection/>
    </xf>
    <xf numFmtId="0" fontId="0" fillId="0" borderId="0" xfId="0" applyFont="1" applyFill="1" applyAlignment="1">
      <alignment horizontal="center"/>
    </xf>
    <xf numFmtId="0" fontId="22" fillId="0" borderId="0" xfId="249" applyFont="1" applyBorder="1" applyAlignment="1">
      <alignment horizontal="center" vertical="center" wrapText="1"/>
      <protection/>
    </xf>
    <xf numFmtId="0" fontId="30" fillId="0" borderId="0" xfId="249" applyFont="1" applyAlignment="1">
      <alignment horizontal="center" vertical="center"/>
      <protection/>
    </xf>
    <xf numFmtId="0" fontId="29" fillId="0" borderId="0" xfId="249" applyFont="1" applyAlignment="1">
      <alignment horizontal="center" vertical="center"/>
      <protection/>
    </xf>
    <xf numFmtId="0" fontId="30" fillId="0" borderId="0" xfId="249" applyFont="1" applyAlignment="1">
      <alignment horizontal="center"/>
      <protection/>
    </xf>
    <xf numFmtId="0" fontId="23" fillId="0" borderId="0" xfId="249" applyFont="1" applyAlignment="1">
      <alignment horizontal="center" vertical="top"/>
      <protection/>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25" borderId="13" xfId="0" applyFont="1" applyFill="1" applyBorder="1" applyAlignment="1">
      <alignment horizontal="center" vertical="center" textRotation="90" wrapText="1"/>
    </xf>
    <xf numFmtId="0" fontId="0" fillId="25" borderId="12" xfId="0" applyFont="1" applyFill="1" applyBorder="1" applyAlignment="1">
      <alignment horizontal="center" vertical="center" textRotation="90" wrapText="1"/>
    </xf>
    <xf numFmtId="0" fontId="0" fillId="25" borderId="11" xfId="0" applyFont="1" applyFill="1" applyBorder="1" applyAlignment="1">
      <alignment horizontal="center" vertical="center" textRotation="90"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1" fillId="0" borderId="0" xfId="0" applyFont="1" applyFill="1" applyAlignment="1">
      <alignment horizontal="center" vertical="center"/>
    </xf>
    <xf numFmtId="0" fontId="31" fillId="0" borderId="0" xfId="0" applyFont="1" applyFill="1" applyAlignment="1">
      <alignment horizontal="center"/>
    </xf>
    <xf numFmtId="0" fontId="0" fillId="0" borderId="10" xfId="0" applyFont="1" applyFill="1" applyBorder="1" applyAlignment="1">
      <alignment horizontal="center" vertical="center"/>
    </xf>
    <xf numFmtId="1" fontId="2" fillId="0" borderId="18" xfId="0" applyNumberFormat="1" applyFont="1" applyFill="1" applyBorder="1" applyAlignment="1">
      <alignment horizontal="center" vertical="top"/>
    </xf>
    <xf numFmtId="0" fontId="0" fillId="0" borderId="10" xfId="0" applyFont="1" applyBorder="1" applyAlignment="1">
      <alignment horizontal="center" vertical="center" wrapText="1"/>
    </xf>
    <xf numFmtId="0" fontId="22" fillId="0" borderId="0" xfId="114" applyFont="1" applyFill="1" applyBorder="1" applyAlignment="1">
      <alignment horizontal="center"/>
      <protection/>
    </xf>
    <xf numFmtId="0" fontId="2" fillId="0" borderId="0" xfId="0" applyFont="1" applyFill="1" applyAlignment="1">
      <alignment horizontal="center"/>
    </xf>
    <xf numFmtId="0" fontId="0" fillId="0" borderId="0" xfId="0" applyFont="1" applyFill="1" applyAlignment="1">
      <alignment horizontal="center" vertical="center"/>
    </xf>
    <xf numFmtId="0" fontId="23" fillId="0" borderId="14" xfId="116" applyFont="1" applyFill="1" applyBorder="1" applyAlignment="1">
      <alignment horizontal="center" vertical="center"/>
      <protection/>
    </xf>
    <xf numFmtId="0" fontId="23" fillId="0" borderId="15" xfId="116" applyFont="1" applyFill="1" applyBorder="1" applyAlignment="1">
      <alignment horizontal="center" vertical="center"/>
      <protection/>
    </xf>
    <xf numFmtId="0" fontId="23" fillId="0" borderId="16" xfId="116" applyFont="1" applyFill="1" applyBorder="1" applyAlignment="1">
      <alignment horizontal="center" vertical="center"/>
      <protection/>
    </xf>
    <xf numFmtId="0" fontId="23" fillId="0" borderId="14" xfId="116" applyFont="1" applyFill="1" applyBorder="1" applyAlignment="1">
      <alignment horizontal="center" vertical="center" wrapText="1"/>
      <protection/>
    </xf>
    <xf numFmtId="0" fontId="23" fillId="0" borderId="15" xfId="116" applyFont="1" applyFill="1" applyBorder="1" applyAlignment="1">
      <alignment horizontal="center" vertical="center" wrapText="1"/>
      <protection/>
    </xf>
    <xf numFmtId="0" fontId="23" fillId="0" borderId="16" xfId="116" applyFont="1" applyFill="1" applyBorder="1" applyAlignment="1">
      <alignment horizontal="center" vertical="center" wrapText="1"/>
      <protection/>
    </xf>
    <xf numFmtId="0" fontId="23" fillId="0" borderId="10" xfId="116" applyFont="1" applyFill="1" applyBorder="1" applyAlignment="1">
      <alignment horizontal="center" vertical="center" wrapText="1"/>
      <protection/>
    </xf>
    <xf numFmtId="0" fontId="23" fillId="0" borderId="20" xfId="116" applyFont="1" applyFill="1" applyBorder="1" applyAlignment="1">
      <alignment horizontal="center" vertical="center"/>
      <protection/>
    </xf>
    <xf numFmtId="0" fontId="23" fillId="0" borderId="21" xfId="116" applyFont="1" applyFill="1" applyBorder="1" applyAlignment="1">
      <alignment horizontal="center" vertical="center"/>
      <protection/>
    </xf>
    <xf numFmtId="0" fontId="23" fillId="0" borderId="22" xfId="116" applyFont="1" applyFill="1" applyBorder="1" applyAlignment="1">
      <alignment horizontal="center" vertical="center"/>
      <protection/>
    </xf>
    <xf numFmtId="0" fontId="23" fillId="0" borderId="17" xfId="116" applyFont="1" applyFill="1" applyBorder="1" applyAlignment="1">
      <alignment horizontal="center" vertical="center"/>
      <protection/>
    </xf>
    <xf numFmtId="0" fontId="23" fillId="0" borderId="18" xfId="116" applyFont="1" applyFill="1" applyBorder="1" applyAlignment="1">
      <alignment horizontal="center" vertical="center"/>
      <protection/>
    </xf>
    <xf numFmtId="0" fontId="23" fillId="0" borderId="19" xfId="116" applyFont="1" applyFill="1" applyBorder="1" applyAlignment="1">
      <alignment horizontal="center" vertical="center"/>
      <protection/>
    </xf>
    <xf numFmtId="0" fontId="23" fillId="0" borderId="10" xfId="116" applyFont="1" applyFill="1" applyBorder="1" applyAlignment="1">
      <alignment horizontal="center" vertical="center"/>
      <protection/>
    </xf>
    <xf numFmtId="0" fontId="23" fillId="0" borderId="13" xfId="116" applyFont="1" applyFill="1" applyBorder="1" applyAlignment="1">
      <alignment horizontal="center" vertical="center" wrapText="1"/>
      <protection/>
    </xf>
    <xf numFmtId="0" fontId="23" fillId="0" borderId="12" xfId="116" applyFont="1" applyFill="1" applyBorder="1" applyAlignment="1">
      <alignment horizontal="center" vertical="center" wrapText="1"/>
      <protection/>
    </xf>
    <xf numFmtId="0" fontId="23" fillId="0" borderId="11" xfId="116" applyFont="1" applyFill="1" applyBorder="1" applyAlignment="1">
      <alignment horizontal="center" vertical="center" wrapText="1"/>
      <protection/>
    </xf>
    <xf numFmtId="0" fontId="2" fillId="0" borderId="18" xfId="294" applyFont="1" applyFill="1" applyBorder="1" applyAlignment="1">
      <alignment horizontal="center"/>
      <protection/>
    </xf>
    <xf numFmtId="0" fontId="30" fillId="0" borderId="0" xfId="114" applyFont="1" applyFill="1" applyBorder="1" applyAlignment="1">
      <alignment horizontal="center"/>
      <protection/>
    </xf>
    <xf numFmtId="0" fontId="28" fillId="0" borderId="0" xfId="0" applyFont="1" applyFill="1" applyAlignment="1">
      <alignment horizontal="center" vertical="center"/>
    </xf>
    <xf numFmtId="0" fontId="23" fillId="0" borderId="0" xfId="116" applyFont="1" applyFill="1" applyBorder="1" applyAlignment="1">
      <alignment horizontal="center" vertical="center"/>
      <protection/>
    </xf>
    <xf numFmtId="0" fontId="22" fillId="0" borderId="0" xfId="116" applyFont="1" applyFill="1" applyBorder="1" applyAlignment="1">
      <alignment horizontal="center" vertical="center"/>
      <protection/>
    </xf>
    <xf numFmtId="0" fontId="23" fillId="0" borderId="0" xfId="116" applyFont="1" applyFill="1" applyBorder="1" applyAlignment="1">
      <alignment horizontal="center" vertical="center" wrapText="1"/>
      <protection/>
    </xf>
    <xf numFmtId="0" fontId="22" fillId="0" borderId="0" xfId="114" applyFont="1" applyFill="1" applyBorder="1" applyAlignment="1">
      <alignment horizontal="center" wrapText="1"/>
      <protection/>
    </xf>
    <xf numFmtId="0" fontId="2" fillId="0" borderId="0" xfId="294" applyFont="1" applyFill="1" applyBorder="1" applyAlignment="1">
      <alignment horizontal="center"/>
      <protection/>
    </xf>
    <xf numFmtId="0" fontId="23" fillId="0" borderId="20" xfId="116" applyFont="1" applyFill="1" applyBorder="1" applyAlignment="1">
      <alignment horizontal="center" vertical="center" wrapText="1"/>
      <protection/>
    </xf>
    <xf numFmtId="0" fontId="23" fillId="0" borderId="21" xfId="116" applyFont="1" applyFill="1" applyBorder="1" applyAlignment="1">
      <alignment horizontal="center" vertical="center" wrapText="1"/>
      <protection/>
    </xf>
    <xf numFmtId="0" fontId="23" fillId="0" borderId="22" xfId="116" applyFont="1" applyFill="1" applyBorder="1" applyAlignment="1">
      <alignment horizontal="center" vertical="center" wrapText="1"/>
      <protection/>
    </xf>
    <xf numFmtId="0" fontId="23" fillId="0" borderId="23" xfId="116" applyFont="1" applyFill="1" applyBorder="1" applyAlignment="1">
      <alignment horizontal="center" vertical="center" wrapText="1"/>
      <protection/>
    </xf>
    <xf numFmtId="0" fontId="23" fillId="0" borderId="24" xfId="116" applyFont="1" applyFill="1" applyBorder="1" applyAlignment="1">
      <alignment horizontal="center" vertical="center" wrapText="1"/>
      <protection/>
    </xf>
    <xf numFmtId="0" fontId="23" fillId="0" borderId="17" xfId="116" applyFont="1" applyFill="1" applyBorder="1" applyAlignment="1">
      <alignment horizontal="center" vertical="center" wrapText="1"/>
      <protection/>
    </xf>
    <xf numFmtId="0" fontId="23" fillId="0" borderId="18" xfId="116" applyFont="1" applyFill="1" applyBorder="1" applyAlignment="1">
      <alignment horizontal="center" vertical="center" wrapText="1"/>
      <protection/>
    </xf>
    <xf numFmtId="0" fontId="23" fillId="0" borderId="19" xfId="116" applyFont="1" applyFill="1" applyBorder="1" applyAlignment="1">
      <alignment horizontal="center" vertical="center" wrapText="1"/>
      <protection/>
    </xf>
    <xf numFmtId="0" fontId="0" fillId="0" borderId="14" xfId="294" applyFont="1" applyFill="1" applyBorder="1" applyAlignment="1">
      <alignment horizontal="center" vertical="center"/>
      <protection/>
    </xf>
    <xf numFmtId="0" fontId="0" fillId="0" borderId="15" xfId="294" applyFont="1" applyFill="1" applyBorder="1" applyAlignment="1">
      <alignment horizontal="center" vertical="center"/>
      <protection/>
    </xf>
    <xf numFmtId="0" fontId="0" fillId="0" borderId="16" xfId="294" applyFont="1" applyFill="1" applyBorder="1" applyAlignment="1">
      <alignment horizontal="center" vertical="center"/>
      <protection/>
    </xf>
    <xf numFmtId="0" fontId="0" fillId="0" borderId="10" xfId="294" applyFont="1" applyFill="1" applyBorder="1" applyAlignment="1">
      <alignment horizontal="center" vertical="center"/>
      <protection/>
    </xf>
    <xf numFmtId="0" fontId="23" fillId="0" borderId="0" xfId="249" applyFont="1" applyAlignment="1">
      <alignment horizontal="center" vertical="center"/>
      <protection/>
    </xf>
    <xf numFmtId="0" fontId="23" fillId="0" borderId="0" xfId="249" applyFont="1" applyAlignment="1">
      <alignment horizontal="center" vertical="center"/>
      <protection/>
    </xf>
    <xf numFmtId="0" fontId="0" fillId="0" borderId="10" xfId="294" applyFont="1" applyFill="1" applyBorder="1" applyAlignment="1">
      <alignment horizontal="center"/>
      <protection/>
    </xf>
    <xf numFmtId="0" fontId="22" fillId="0" borderId="0" xfId="114" applyFont="1" applyFill="1" applyBorder="1" applyAlignment="1">
      <alignment horizontal="center" vertical="center"/>
      <protection/>
    </xf>
    <xf numFmtId="0" fontId="33" fillId="0" borderId="0" xfId="0" applyFont="1" applyFill="1" applyAlignment="1">
      <alignment horizontal="center" vertical="top" wrapText="1"/>
    </xf>
    <xf numFmtId="0" fontId="26" fillId="0" borderId="18" xfId="110" applyFont="1" applyFill="1" applyBorder="1" applyAlignment="1">
      <alignment horizontal="center"/>
      <protection/>
    </xf>
    <xf numFmtId="0" fontId="21" fillId="0" borderId="10" xfId="110" applyFont="1" applyFill="1" applyBorder="1" applyAlignment="1">
      <alignment horizontal="center" vertical="center" wrapText="1"/>
      <protection/>
    </xf>
    <xf numFmtId="0" fontId="0" fillId="0" borderId="10" xfId="294" applyFont="1" applyBorder="1" applyAlignment="1">
      <alignment horizontal="center" vertical="center" wrapText="1"/>
      <protection/>
    </xf>
    <xf numFmtId="0" fontId="33" fillId="0" borderId="14" xfId="110" applyFont="1" applyFill="1" applyBorder="1" applyAlignment="1">
      <alignment horizontal="center" vertical="center" wrapText="1"/>
      <protection/>
    </xf>
    <xf numFmtId="0" fontId="33" fillId="0" borderId="15" xfId="110" applyFont="1" applyFill="1" applyBorder="1" applyAlignment="1">
      <alignment horizontal="center" vertical="center" wrapText="1"/>
      <protection/>
    </xf>
    <xf numFmtId="0" fontId="33" fillId="0" borderId="16" xfId="110" applyFont="1" applyFill="1" applyBorder="1" applyAlignment="1">
      <alignment horizontal="center" vertical="center" wrapText="1"/>
      <protection/>
    </xf>
    <xf numFmtId="0" fontId="0" fillId="0" borderId="13" xfId="294" applyFont="1" applyBorder="1" applyAlignment="1">
      <alignment horizontal="center" vertical="center" wrapText="1"/>
      <protection/>
    </xf>
    <xf numFmtId="0" fontId="0" fillId="0" borderId="11" xfId="294" applyFont="1" applyBorder="1" applyAlignment="1">
      <alignment horizontal="center" vertical="center" wrapText="1"/>
      <protection/>
    </xf>
    <xf numFmtId="0" fontId="0" fillId="0" borderId="12" xfId="294" applyFont="1" applyBorder="1" applyAlignment="1">
      <alignment horizontal="center" vertical="center" wrapText="1"/>
      <protection/>
    </xf>
    <xf numFmtId="0" fontId="33" fillId="0" borderId="13" xfId="110" applyFont="1" applyFill="1" applyBorder="1" applyAlignment="1">
      <alignment horizontal="center" vertical="center" wrapText="1"/>
      <protection/>
    </xf>
    <xf numFmtId="0" fontId="33" fillId="0" borderId="12" xfId="110" applyFont="1" applyFill="1" applyBorder="1" applyAlignment="1">
      <alignment horizontal="center" vertical="center" wrapText="1"/>
      <protection/>
    </xf>
    <xf numFmtId="0" fontId="33" fillId="0" borderId="11" xfId="110" applyFont="1" applyFill="1" applyBorder="1" applyAlignment="1">
      <alignment horizontal="center" vertical="center" wrapText="1"/>
      <protection/>
    </xf>
    <xf numFmtId="0" fontId="33" fillId="0" borderId="10" xfId="110" applyFont="1" applyFill="1" applyBorder="1" applyAlignment="1">
      <alignment horizontal="center" vertical="center" wrapText="1"/>
      <protection/>
    </xf>
    <xf numFmtId="0" fontId="21" fillId="0" borderId="13" xfId="110" applyFont="1" applyFill="1" applyBorder="1" applyAlignment="1">
      <alignment horizontal="center" vertical="center" wrapText="1"/>
      <protection/>
    </xf>
    <xf numFmtId="0" fontId="21" fillId="0" borderId="12" xfId="110" applyFont="1" applyFill="1" applyBorder="1" applyAlignment="1">
      <alignment horizontal="center" vertical="center" wrapText="1"/>
      <protection/>
    </xf>
    <xf numFmtId="0" fontId="21" fillId="0" borderId="11" xfId="110" applyFont="1" applyFill="1" applyBorder="1" applyAlignment="1">
      <alignment horizontal="center" vertical="center" wrapText="1"/>
      <protection/>
    </xf>
    <xf numFmtId="0" fontId="21" fillId="0" borderId="10" xfId="110" applyFont="1" applyBorder="1" applyAlignment="1">
      <alignment horizontal="center" vertical="center"/>
      <protection/>
    </xf>
    <xf numFmtId="0" fontId="0" fillId="0" borderId="20" xfId="294" applyFont="1" applyFill="1" applyBorder="1" applyAlignment="1">
      <alignment horizontal="center" vertical="center" wrapText="1"/>
      <protection/>
    </xf>
    <xf numFmtId="0" fontId="0" fillId="0" borderId="22" xfId="294" applyFont="1" applyFill="1" applyBorder="1" applyAlignment="1">
      <alignment horizontal="center" vertical="center" wrapText="1"/>
      <protection/>
    </xf>
    <xf numFmtId="0" fontId="0" fillId="0" borderId="17" xfId="294" applyFont="1" applyFill="1" applyBorder="1" applyAlignment="1">
      <alignment horizontal="center" vertical="center" wrapText="1"/>
      <protection/>
    </xf>
    <xf numFmtId="0" fontId="0" fillId="0" borderId="19" xfId="294" applyFont="1" applyFill="1" applyBorder="1" applyAlignment="1">
      <alignment horizontal="center" vertical="center" wrapText="1"/>
      <protection/>
    </xf>
    <xf numFmtId="0" fontId="21" fillId="0" borderId="10" xfId="110" applyFont="1" applyBorder="1" applyAlignment="1">
      <alignment horizontal="center" vertical="center" wrapText="1"/>
      <protection/>
    </xf>
    <xf numFmtId="0" fontId="21" fillId="0" borderId="14" xfId="110" applyFont="1" applyFill="1" applyBorder="1" applyAlignment="1">
      <alignment horizontal="center" vertical="center" wrapText="1"/>
      <protection/>
    </xf>
    <xf numFmtId="0" fontId="21" fillId="0" borderId="15" xfId="110" applyFont="1" applyFill="1" applyBorder="1" applyAlignment="1">
      <alignment horizontal="center" vertical="center" wrapText="1"/>
      <protection/>
    </xf>
    <xf numFmtId="0" fontId="21" fillId="0" borderId="16" xfId="110" applyFont="1" applyFill="1" applyBorder="1" applyAlignment="1">
      <alignment horizontal="center" vertical="center" wrapText="1"/>
      <protection/>
    </xf>
    <xf numFmtId="0" fontId="21" fillId="0" borderId="18" xfId="110" applyFont="1" applyFill="1" applyBorder="1">
      <alignment/>
      <protection/>
    </xf>
    <xf numFmtId="0" fontId="25" fillId="0" borderId="0" xfId="110" applyFont="1" applyAlignment="1">
      <alignment horizontal="center"/>
      <protection/>
    </xf>
    <xf numFmtId="0" fontId="21" fillId="0" borderId="0" xfId="110" applyFont="1" applyAlignment="1">
      <alignment horizontal="center"/>
      <protection/>
    </xf>
    <xf numFmtId="0" fontId="23" fillId="0" borderId="10" xfId="0"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23" fillId="0" borderId="0" xfId="249" applyFont="1" applyFill="1" applyAlignment="1">
      <alignment horizontal="center" vertical="center"/>
      <protection/>
    </xf>
    <xf numFmtId="0" fontId="21" fillId="0" borderId="0" xfId="249" applyFont="1" applyFill="1" applyAlignment="1">
      <alignment horizontal="center" vertical="top"/>
      <protection/>
    </xf>
    <xf numFmtId="0" fontId="21" fillId="0" borderId="0" xfId="110" applyFont="1" applyFill="1" applyAlignment="1">
      <alignment horizontal="center"/>
      <protection/>
    </xf>
    <xf numFmtId="0" fontId="23" fillId="0" borderId="10" xfId="0" applyFont="1" applyFill="1" applyBorder="1" applyAlignment="1">
      <alignment horizontal="center" vertical="center" wrapText="1"/>
    </xf>
    <xf numFmtId="0" fontId="33" fillId="0" borderId="0" xfId="0" applyFont="1" applyFill="1" applyAlignment="1">
      <alignment horizontal="center"/>
    </xf>
    <xf numFmtId="0" fontId="25" fillId="0" borderId="0" xfId="110" applyFont="1" applyAlignment="1">
      <alignment horizontal="center" wrapText="1"/>
      <protection/>
    </xf>
    <xf numFmtId="0" fontId="21" fillId="0" borderId="0" xfId="249" applyFont="1" applyAlignment="1">
      <alignment horizontal="center" vertical="top"/>
      <protection/>
    </xf>
    <xf numFmtId="0" fontId="21" fillId="0" borderId="0" xfId="110" applyFont="1" applyFill="1" applyAlignment="1">
      <alignment horizontal="left" vertical="center" wrapText="1"/>
      <protection/>
    </xf>
    <xf numFmtId="0" fontId="31" fillId="0" borderId="18" xfId="294" applyFont="1" applyBorder="1" applyAlignment="1">
      <alignment horizontal="center" vertical="center"/>
      <protection/>
    </xf>
    <xf numFmtId="0" fontId="21" fillId="0" borderId="20" xfId="110" applyFont="1" applyFill="1" applyBorder="1" applyAlignment="1">
      <alignment horizontal="center" vertical="center" wrapText="1"/>
      <protection/>
    </xf>
    <xf numFmtId="0" fontId="21" fillId="0" borderId="22" xfId="110" applyFont="1" applyFill="1" applyBorder="1" applyAlignment="1">
      <alignment horizontal="center" vertical="center" wrapText="1"/>
      <protection/>
    </xf>
    <xf numFmtId="0" fontId="21" fillId="0" borderId="17" xfId="110" applyFont="1" applyFill="1" applyBorder="1" applyAlignment="1">
      <alignment horizontal="center" vertical="center" wrapText="1"/>
      <protection/>
    </xf>
    <xf numFmtId="0" fontId="21" fillId="0" borderId="19" xfId="110" applyFont="1" applyFill="1" applyBorder="1" applyAlignment="1">
      <alignment horizontal="center" vertical="center" wrapText="1"/>
      <protection/>
    </xf>
    <xf numFmtId="0" fontId="2" fillId="0" borderId="0" xfId="0" applyFont="1" applyFill="1" applyAlignment="1">
      <alignment horizontal="center" vertical="center"/>
    </xf>
    <xf numFmtId="0" fontId="37" fillId="0" borderId="0" xfId="249" applyFont="1" applyAlignment="1">
      <alignment horizontal="center" vertical="center"/>
      <protection/>
    </xf>
    <xf numFmtId="0" fontId="23" fillId="0" borderId="13" xfId="249" applyFont="1" applyBorder="1" applyAlignment="1">
      <alignment horizontal="center" vertical="center" wrapText="1"/>
      <protection/>
    </xf>
    <xf numFmtId="0" fontId="23" fillId="0" borderId="12" xfId="249" applyFont="1" applyBorder="1" applyAlignment="1">
      <alignment horizontal="center" vertical="center" wrapText="1"/>
      <protection/>
    </xf>
    <xf numFmtId="0" fontId="23" fillId="0" borderId="11" xfId="249" applyFont="1" applyBorder="1" applyAlignment="1">
      <alignment horizontal="center" vertical="center" wrapText="1"/>
      <protection/>
    </xf>
    <xf numFmtId="0" fontId="33" fillId="0" borderId="20" xfId="110" applyFont="1" applyFill="1" applyBorder="1" applyAlignment="1">
      <alignment horizontal="center" vertical="center" wrapText="1"/>
      <protection/>
    </xf>
    <xf numFmtId="0" fontId="33" fillId="0" borderId="17" xfId="110" applyFont="1" applyFill="1" applyBorder="1" applyAlignment="1">
      <alignment horizontal="center" vertical="center" wrapText="1"/>
      <protection/>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6" fillId="0" borderId="0" xfId="110" applyFont="1" applyFill="1" applyBorder="1" applyAlignment="1">
      <alignment horizontal="center"/>
      <protection/>
    </xf>
    <xf numFmtId="0" fontId="21" fillId="0" borderId="13" xfId="110" applyFont="1" applyBorder="1" applyAlignment="1">
      <alignment horizontal="center" vertical="center" wrapText="1"/>
      <protection/>
    </xf>
    <xf numFmtId="0" fontId="21" fillId="0" borderId="11" xfId="110" applyFont="1" applyBorder="1" applyAlignment="1">
      <alignment horizontal="center" vertical="center" wrapText="1"/>
      <protection/>
    </xf>
    <xf numFmtId="0" fontId="0" fillId="0" borderId="0" xfId="110" applyFont="1" applyFill="1" applyAlignment="1">
      <alignment horizontal="center"/>
      <protection/>
    </xf>
    <xf numFmtId="0" fontId="21" fillId="0" borderId="14" xfId="110" applyFont="1" applyBorder="1" applyAlignment="1">
      <alignment horizontal="center" vertical="center" wrapText="1"/>
      <protection/>
    </xf>
    <xf numFmtId="0" fontId="21" fillId="0" borderId="15" xfId="110" applyFont="1" applyBorder="1" applyAlignment="1">
      <alignment horizontal="center" vertical="center" wrapText="1"/>
      <protection/>
    </xf>
    <xf numFmtId="0" fontId="21" fillId="0" borderId="16" xfId="110" applyFont="1" applyBorder="1" applyAlignment="1">
      <alignment horizontal="center" vertical="center" wrapText="1"/>
      <protection/>
    </xf>
    <xf numFmtId="0" fontId="2" fillId="0" borderId="0" xfId="110" applyFont="1" applyFill="1" applyAlignment="1">
      <alignment horizontal="center" vertical="center"/>
      <protection/>
    </xf>
    <xf numFmtId="0" fontId="0" fillId="0" borderId="0" xfId="110" applyFont="1" applyFill="1" applyAlignment="1">
      <alignment horizontal="center" vertical="center"/>
      <protection/>
    </xf>
    <xf numFmtId="0" fontId="21" fillId="0" borderId="10" xfId="249" applyFont="1" applyBorder="1" applyAlignment="1">
      <alignment horizontal="center" vertical="center" wrapText="1"/>
      <protection/>
    </xf>
    <xf numFmtId="0" fontId="33" fillId="0" borderId="10" xfId="294" applyFont="1" applyBorder="1" applyAlignment="1">
      <alignment horizontal="center" vertical="center" wrapText="1"/>
      <protection/>
    </xf>
    <xf numFmtId="0" fontId="21" fillId="0" borderId="13" xfId="249" applyFont="1" applyBorder="1" applyAlignment="1">
      <alignment horizontal="center" vertical="center" wrapText="1"/>
      <protection/>
    </xf>
    <xf numFmtId="0" fontId="21" fillId="0" borderId="12" xfId="249" applyFont="1" applyBorder="1" applyAlignment="1">
      <alignment horizontal="center" vertical="center" wrapText="1"/>
      <protection/>
    </xf>
    <xf numFmtId="0" fontId="21" fillId="0" borderId="11" xfId="249" applyFont="1" applyBorder="1" applyAlignment="1">
      <alignment horizontal="center" vertical="center" wrapText="1"/>
      <protection/>
    </xf>
    <xf numFmtId="0" fontId="21" fillId="0" borderId="20" xfId="249" applyFont="1" applyBorder="1" applyAlignment="1">
      <alignment horizontal="center" vertical="center" wrapText="1"/>
      <protection/>
    </xf>
    <xf numFmtId="0" fontId="21" fillId="0" borderId="22" xfId="249" applyFont="1" applyBorder="1" applyAlignment="1">
      <alignment horizontal="center" vertical="center" wrapText="1"/>
      <protection/>
    </xf>
    <xf numFmtId="0" fontId="21" fillId="0" borderId="23" xfId="249" applyFont="1" applyBorder="1" applyAlignment="1">
      <alignment horizontal="center" vertical="center" wrapText="1"/>
      <protection/>
    </xf>
    <xf numFmtId="0" fontId="21" fillId="0" borderId="24" xfId="249" applyFont="1" applyBorder="1" applyAlignment="1">
      <alignment horizontal="center" vertical="center" wrapText="1"/>
      <protection/>
    </xf>
    <xf numFmtId="0" fontId="33" fillId="0" borderId="13" xfId="294" applyFont="1" applyBorder="1" applyAlignment="1">
      <alignment horizontal="center" vertical="center" wrapText="1"/>
      <protection/>
    </xf>
    <xf numFmtId="0" fontId="33" fillId="0" borderId="12" xfId="294" applyFont="1" applyBorder="1" applyAlignment="1">
      <alignment horizontal="center" vertical="center" wrapText="1"/>
      <protection/>
    </xf>
    <xf numFmtId="0" fontId="33" fillId="0" borderId="11" xfId="294" applyFont="1" applyBorder="1" applyAlignment="1">
      <alignment horizontal="center" vertical="center" wrapText="1"/>
      <protection/>
    </xf>
    <xf numFmtId="0" fontId="22" fillId="0" borderId="0" xfId="110" applyFont="1" applyAlignment="1">
      <alignment horizontal="center" wrapText="1"/>
      <protection/>
    </xf>
    <xf numFmtId="0" fontId="21" fillId="0" borderId="10" xfId="160" applyFont="1" applyFill="1" applyBorder="1" applyAlignment="1">
      <alignment horizontal="center" vertical="center" wrapText="1"/>
      <protection/>
    </xf>
    <xf numFmtId="0" fontId="22" fillId="0" borderId="0" xfId="114" applyFont="1" applyFill="1" applyBorder="1" applyAlignment="1">
      <alignment horizontal="center" vertical="center" wrapText="1"/>
      <protection/>
    </xf>
    <xf numFmtId="0" fontId="23" fillId="0" borderId="10" xfId="116" applyFont="1" applyBorder="1" applyAlignment="1">
      <alignment horizontal="center" vertical="center"/>
      <protection/>
    </xf>
    <xf numFmtId="0" fontId="31" fillId="0" borderId="0" xfId="111" applyFont="1" applyAlignment="1">
      <alignment horizontal="center" vertical="center" wrapText="1"/>
      <protection/>
    </xf>
  </cellXfs>
  <cellStyles count="340">
    <cellStyle name="Normal" xfId="0"/>
    <cellStyle name="20% - Акцент1" xfId="15"/>
    <cellStyle name="20% — акцент1" xfId="16"/>
    <cellStyle name="20% - Акцент1 2" xfId="17"/>
    <cellStyle name="20% - Акцент2" xfId="18"/>
    <cellStyle name="20% — акцент2" xfId="19"/>
    <cellStyle name="20% - Акцент2 2" xfId="20"/>
    <cellStyle name="20% - Акцент3" xfId="21"/>
    <cellStyle name="20% — акцент3" xfId="22"/>
    <cellStyle name="20% - Акцент3 2" xfId="23"/>
    <cellStyle name="20% - Акцент4" xfId="24"/>
    <cellStyle name="20% — акцент4" xfId="25"/>
    <cellStyle name="20% - Акцент4 2" xfId="26"/>
    <cellStyle name="20% - Акцент5" xfId="27"/>
    <cellStyle name="20% — акцент5" xfId="28"/>
    <cellStyle name="20% - Акцент5 2" xfId="29"/>
    <cellStyle name="20% - Акцент6" xfId="30"/>
    <cellStyle name="20% — акцент6" xfId="31"/>
    <cellStyle name="20% - Акцент6 2" xfId="32"/>
    <cellStyle name="40% - Акцент1" xfId="33"/>
    <cellStyle name="40% — акцент1" xfId="34"/>
    <cellStyle name="40% - Акцент1 2" xfId="35"/>
    <cellStyle name="40% - Акцент2" xfId="36"/>
    <cellStyle name="40% — акцент2" xfId="37"/>
    <cellStyle name="40% - Акцент2 2" xfId="38"/>
    <cellStyle name="40% - Акцент3" xfId="39"/>
    <cellStyle name="40% — акцент3" xfId="40"/>
    <cellStyle name="40% - Акцент3 2" xfId="41"/>
    <cellStyle name="40% - Акцент4" xfId="42"/>
    <cellStyle name="40% — акцент4" xfId="43"/>
    <cellStyle name="40% - Акцент4 2" xfId="44"/>
    <cellStyle name="40% - Акцент5" xfId="45"/>
    <cellStyle name="40% — акцент5" xfId="46"/>
    <cellStyle name="40% - Акцент5 2" xfId="47"/>
    <cellStyle name="40% - Акцент6" xfId="48"/>
    <cellStyle name="40% — акцент6" xfId="49"/>
    <cellStyle name="40% - Акцент6 2" xfId="50"/>
    <cellStyle name="60% - Акцент1" xfId="51"/>
    <cellStyle name="60% — акцент1" xfId="52"/>
    <cellStyle name="60% - Акцент1 2" xfId="53"/>
    <cellStyle name="60% - Акцент2" xfId="54"/>
    <cellStyle name="60% — акцент2" xfId="55"/>
    <cellStyle name="60% - Акцент2 2" xfId="56"/>
    <cellStyle name="60% - Акцент3" xfId="57"/>
    <cellStyle name="60% — акцент3" xfId="58"/>
    <cellStyle name="60% - Акцент3 2" xfId="59"/>
    <cellStyle name="60% - Акцент4" xfId="60"/>
    <cellStyle name="60% — акцент4" xfId="61"/>
    <cellStyle name="60% - Акцент4 2" xfId="62"/>
    <cellStyle name="60% - Акцент5" xfId="63"/>
    <cellStyle name="60% — акцент5" xfId="64"/>
    <cellStyle name="60% - Акцент5 2" xfId="65"/>
    <cellStyle name="60% - Акцент6" xfId="66"/>
    <cellStyle name="60% — акцент6" xfId="67"/>
    <cellStyle name="60% - Акцент6 2" xfId="68"/>
    <cellStyle name="Normal 2" xfId="69"/>
    <cellStyle name="Акцент1" xfId="70"/>
    <cellStyle name="Акцент1 2" xfId="71"/>
    <cellStyle name="Акцент2" xfId="72"/>
    <cellStyle name="Акцент2 2" xfId="73"/>
    <cellStyle name="Акцент3" xfId="74"/>
    <cellStyle name="Акцент3 2" xfId="75"/>
    <cellStyle name="Акцент4" xfId="76"/>
    <cellStyle name="Акцент4 2" xfId="77"/>
    <cellStyle name="Акцент5" xfId="78"/>
    <cellStyle name="Акцент5 2" xfId="79"/>
    <cellStyle name="Акцент6" xfId="80"/>
    <cellStyle name="Акцент6 2" xfId="81"/>
    <cellStyle name="Ввод " xfId="82"/>
    <cellStyle name="Ввод  2" xfId="83"/>
    <cellStyle name="Вывод" xfId="84"/>
    <cellStyle name="Вывод 2" xfId="85"/>
    <cellStyle name="Вычисление" xfId="86"/>
    <cellStyle name="Вычисление 2" xfId="87"/>
    <cellStyle name="Hyperlink" xfId="88"/>
    <cellStyle name="Currency" xfId="89"/>
    <cellStyle name="Currency [0]" xfId="90"/>
    <cellStyle name="Заголовок 1" xfId="91"/>
    <cellStyle name="Заголовок 1 2" xfId="92"/>
    <cellStyle name="Заголовок 2" xfId="93"/>
    <cellStyle name="Заголовок 2 2" xfId="94"/>
    <cellStyle name="Заголовок 3" xfId="95"/>
    <cellStyle name="Заголовок 3 2" xfId="96"/>
    <cellStyle name="Заголовок 4" xfId="97"/>
    <cellStyle name="Заголовок 4 2" xfId="98"/>
    <cellStyle name="Итог" xfId="99"/>
    <cellStyle name="Итог 2" xfId="100"/>
    <cellStyle name="Контрольная ячейка" xfId="101"/>
    <cellStyle name="Контрольная ячейка 2" xfId="102"/>
    <cellStyle name="Название" xfId="103"/>
    <cellStyle name="Название 2" xfId="104"/>
    <cellStyle name="Нейтральный" xfId="105"/>
    <cellStyle name="Нейтральный 2" xfId="106"/>
    <cellStyle name="Обычный 12 2" xfId="107"/>
    <cellStyle name="Обычный 2" xfId="108"/>
    <cellStyle name="Обычный 2 26 2" xfId="109"/>
    <cellStyle name="Обычный 3" xfId="110"/>
    <cellStyle name="Обычный 3 2" xfId="111"/>
    <cellStyle name="Обычный 3 2 2 2" xfId="112"/>
    <cellStyle name="Обычный 3 21" xfId="113"/>
    <cellStyle name="Обычный 4" xfId="114"/>
    <cellStyle name="Обычный 4 2" xfId="115"/>
    <cellStyle name="Обычный 5" xfId="116"/>
    <cellStyle name="Обычный 6" xfId="117"/>
    <cellStyle name="Обычный 6 2" xfId="118"/>
    <cellStyle name="Обычный 6 2 2" xfId="119"/>
    <cellStyle name="Обычный 6 2 2 2" xfId="120"/>
    <cellStyle name="Обычный 6 2 2 2 2" xfId="121"/>
    <cellStyle name="Обычный 6 2 2 2 2 2" xfId="122"/>
    <cellStyle name="Обычный 6 2 2 2 2 2 2" xfId="123"/>
    <cellStyle name="Обычный 6 2 2 2 2 2 3" xfId="124"/>
    <cellStyle name="Обычный 6 2 2 2 2 2_12" xfId="125"/>
    <cellStyle name="Обычный 6 2 2 2 2 3" xfId="126"/>
    <cellStyle name="Обычный 6 2 2 2 2 4" xfId="127"/>
    <cellStyle name="Обычный 6 2 2 2 2_12" xfId="128"/>
    <cellStyle name="Обычный 6 2 2 2 3" xfId="129"/>
    <cellStyle name="Обычный 6 2 2 2 3 2" xfId="130"/>
    <cellStyle name="Обычный 6 2 2 2 3 3" xfId="131"/>
    <cellStyle name="Обычный 6 2 2 2 3_12" xfId="132"/>
    <cellStyle name="Обычный 6 2 2 2 4" xfId="133"/>
    <cellStyle name="Обычный 6 2 2 2 5" xfId="134"/>
    <cellStyle name="Обычный 6 2 2 2_12" xfId="135"/>
    <cellStyle name="Обычный 6 2 2 3" xfId="136"/>
    <cellStyle name="Обычный 6 2 2 3 2" xfId="137"/>
    <cellStyle name="Обычный 6 2 2 3 2 2" xfId="138"/>
    <cellStyle name="Обычный 6 2 2 3 2 3" xfId="139"/>
    <cellStyle name="Обычный 6 2 2 3 2_12" xfId="140"/>
    <cellStyle name="Обычный 6 2 2 3 3" xfId="141"/>
    <cellStyle name="Обычный 6 2 2 3 4" xfId="142"/>
    <cellStyle name="Обычный 6 2 2 3_12" xfId="143"/>
    <cellStyle name="Обычный 6 2 2 4" xfId="144"/>
    <cellStyle name="Обычный 6 2 2 4 2" xfId="145"/>
    <cellStyle name="Обычный 6 2 2 4 2 2" xfId="146"/>
    <cellStyle name="Обычный 6 2 2 4 2 3" xfId="147"/>
    <cellStyle name="Обычный 6 2 2 4 2_12" xfId="148"/>
    <cellStyle name="Обычный 6 2 2 4 3" xfId="149"/>
    <cellStyle name="Обычный 6 2 2 4 4" xfId="150"/>
    <cellStyle name="Обычный 6 2 2 4_12" xfId="151"/>
    <cellStyle name="Обычный 6 2 2 5" xfId="152"/>
    <cellStyle name="Обычный 6 2 2 5 2" xfId="153"/>
    <cellStyle name="Обычный 6 2 2 5 3" xfId="154"/>
    <cellStyle name="Обычный 6 2 2 5_12" xfId="155"/>
    <cellStyle name="Обычный 6 2 2 6" xfId="156"/>
    <cellStyle name="Обычный 6 2 2 7" xfId="157"/>
    <cellStyle name="Обычный 6 2 2 8" xfId="158"/>
    <cellStyle name="Обычный 6 2 2_12" xfId="159"/>
    <cellStyle name="Обычный 6 2 3" xfId="160"/>
    <cellStyle name="Обычный 6 2 3 2" xfId="161"/>
    <cellStyle name="Обычный 6 2 3 2 2" xfId="162"/>
    <cellStyle name="Обычный 6 2 3 2 2 2" xfId="163"/>
    <cellStyle name="Обычный 6 2 3 2 2 2 2" xfId="164"/>
    <cellStyle name="Обычный 6 2 3 2 2 2 3" xfId="165"/>
    <cellStyle name="Обычный 6 2 3 2 2 2_12" xfId="166"/>
    <cellStyle name="Обычный 6 2 3 2 2 3" xfId="167"/>
    <cellStyle name="Обычный 6 2 3 2 2 4" xfId="168"/>
    <cellStyle name="Обычный 6 2 3 2 2_12" xfId="169"/>
    <cellStyle name="Обычный 6 2 3 2 3" xfId="170"/>
    <cellStyle name="Обычный 6 2 3 2 3 2" xfId="171"/>
    <cellStyle name="Обычный 6 2 3 2 3 3" xfId="172"/>
    <cellStyle name="Обычный 6 2 3 2 3_12" xfId="173"/>
    <cellStyle name="Обычный 6 2 3 2 4" xfId="174"/>
    <cellStyle name="Обычный 6 2 3 2 5" xfId="175"/>
    <cellStyle name="Обычный 6 2 3 2_12" xfId="176"/>
    <cellStyle name="Обычный 6 2 3 3" xfId="177"/>
    <cellStyle name="Обычный 6 2 3 3 2" xfId="178"/>
    <cellStyle name="Обычный 6 2 3 3 2 2" xfId="179"/>
    <cellStyle name="Обычный 6 2 3 3 2 3" xfId="180"/>
    <cellStyle name="Обычный 6 2 3 3 2_12" xfId="181"/>
    <cellStyle name="Обычный 6 2 3 3 3" xfId="182"/>
    <cellStyle name="Обычный 6 2 3 3 4" xfId="183"/>
    <cellStyle name="Обычный 6 2 3 3_12" xfId="184"/>
    <cellStyle name="Обычный 6 2 3 4" xfId="185"/>
    <cellStyle name="Обычный 6 2 3 4 2" xfId="186"/>
    <cellStyle name="Обычный 6 2 3 4 2 2" xfId="187"/>
    <cellStyle name="Обычный 6 2 3 4 2 3" xfId="188"/>
    <cellStyle name="Обычный 6 2 3 4 2_12" xfId="189"/>
    <cellStyle name="Обычный 6 2 3 4 3" xfId="190"/>
    <cellStyle name="Обычный 6 2 3 4 4" xfId="191"/>
    <cellStyle name="Обычный 6 2 3 4_12" xfId="192"/>
    <cellStyle name="Обычный 6 2 3 5" xfId="193"/>
    <cellStyle name="Обычный 6 2 3 5 2" xfId="194"/>
    <cellStyle name="Обычный 6 2 3 5 3" xfId="195"/>
    <cellStyle name="Обычный 6 2 3 5_12" xfId="196"/>
    <cellStyle name="Обычный 6 2 3 6" xfId="197"/>
    <cellStyle name="Обычный 6 2 3 7" xfId="198"/>
    <cellStyle name="Обычный 6 2 3 8" xfId="199"/>
    <cellStyle name="Обычный 6 2 3_12" xfId="200"/>
    <cellStyle name="Обычный 6 2 4" xfId="201"/>
    <cellStyle name="Обычный 6 2 4 2" xfId="202"/>
    <cellStyle name="Обычный 6 2 4 2 2" xfId="203"/>
    <cellStyle name="Обычный 6 2 4 2 3" xfId="204"/>
    <cellStyle name="Обычный 6 2 4 2_12" xfId="205"/>
    <cellStyle name="Обычный 6 2 4 3" xfId="206"/>
    <cellStyle name="Обычный 6 2 4 4" xfId="207"/>
    <cellStyle name="Обычный 6 2 4_12" xfId="208"/>
    <cellStyle name="Обычный 6 2 5" xfId="209"/>
    <cellStyle name="Обычный 6 2 5 2" xfId="210"/>
    <cellStyle name="Обычный 6 2 5 2 2" xfId="211"/>
    <cellStyle name="Обычный 6 2 5 2 3" xfId="212"/>
    <cellStyle name="Обычный 6 2 5 2_12" xfId="213"/>
    <cellStyle name="Обычный 6 2 5 3" xfId="214"/>
    <cellStyle name="Обычный 6 2 5 4" xfId="215"/>
    <cellStyle name="Обычный 6 2 5_12" xfId="216"/>
    <cellStyle name="Обычный 6 2 6" xfId="217"/>
    <cellStyle name="Обычный 6 2 6 2" xfId="218"/>
    <cellStyle name="Обычный 6 2 6 3" xfId="219"/>
    <cellStyle name="Обычный 6 2 6_12" xfId="220"/>
    <cellStyle name="Обычный 6 2 7" xfId="221"/>
    <cellStyle name="Обычный 6 2 8" xfId="222"/>
    <cellStyle name="Обычный 6 2 9" xfId="223"/>
    <cellStyle name="Обычный 6 2_12" xfId="224"/>
    <cellStyle name="Обычный 6 3" xfId="225"/>
    <cellStyle name="Обычный 6 3 2" xfId="226"/>
    <cellStyle name="Обычный 6 3 2 2" xfId="227"/>
    <cellStyle name="Обычный 6 3 2 3" xfId="228"/>
    <cellStyle name="Обычный 6 3 2_12" xfId="229"/>
    <cellStyle name="Обычный 6 3 3" xfId="230"/>
    <cellStyle name="Обычный 6 3 4" xfId="231"/>
    <cellStyle name="Обычный 6 3_12" xfId="232"/>
    <cellStyle name="Обычный 6 4" xfId="233"/>
    <cellStyle name="Обычный 6 4 2" xfId="234"/>
    <cellStyle name="Обычный 6 4 2 2" xfId="235"/>
    <cellStyle name="Обычный 6 4 2 3" xfId="236"/>
    <cellStyle name="Обычный 6 4 2_12" xfId="237"/>
    <cellStyle name="Обычный 6 4 3" xfId="238"/>
    <cellStyle name="Обычный 6 4 4" xfId="239"/>
    <cellStyle name="Обычный 6 4_12" xfId="240"/>
    <cellStyle name="Обычный 6 5" xfId="241"/>
    <cellStyle name="Обычный 6 5 2" xfId="242"/>
    <cellStyle name="Обычный 6 5 3" xfId="243"/>
    <cellStyle name="Обычный 6 5_12" xfId="244"/>
    <cellStyle name="Обычный 6 6" xfId="245"/>
    <cellStyle name="Обычный 6 7" xfId="246"/>
    <cellStyle name="Обычный 6 8" xfId="247"/>
    <cellStyle name="Обычный 6_12" xfId="248"/>
    <cellStyle name="Обычный 7" xfId="249"/>
    <cellStyle name="Обычный 7 2" xfId="250"/>
    <cellStyle name="Обычный 7 2 2" xfId="251"/>
    <cellStyle name="Обычный 7 2 2 2" xfId="252"/>
    <cellStyle name="Обычный 7 2 2 2 2" xfId="253"/>
    <cellStyle name="Обычный 7 2 2 2 3" xfId="254"/>
    <cellStyle name="Обычный 7 2 2 2_12" xfId="255"/>
    <cellStyle name="Обычный 7 2 2 3" xfId="256"/>
    <cellStyle name="Обычный 7 2 2 4" xfId="257"/>
    <cellStyle name="Обычный 7 2 2_12" xfId="258"/>
    <cellStyle name="Обычный 7 2 3" xfId="259"/>
    <cellStyle name="Обычный 7 2 3 2" xfId="260"/>
    <cellStyle name="Обычный 7 2 3 2 2" xfId="261"/>
    <cellStyle name="Обычный 7 2 3 2 3" xfId="262"/>
    <cellStyle name="Обычный 7 2 3 2_12" xfId="263"/>
    <cellStyle name="Обычный 7 2 3 3" xfId="264"/>
    <cellStyle name="Обычный 7 2 3 4" xfId="265"/>
    <cellStyle name="Обычный 7 2 3_12" xfId="266"/>
    <cellStyle name="Обычный 7 2 4" xfId="267"/>
    <cellStyle name="Обычный 7 2 4 2" xfId="268"/>
    <cellStyle name="Обычный 7 2 4 3" xfId="269"/>
    <cellStyle name="Обычный 7 2 4_12" xfId="270"/>
    <cellStyle name="Обычный 7 2 5" xfId="271"/>
    <cellStyle name="Обычный 7 2 6" xfId="272"/>
    <cellStyle name="Обычный 7 2 7" xfId="273"/>
    <cellStyle name="Обычный 7 2_12" xfId="274"/>
    <cellStyle name="Обычный 8" xfId="275"/>
    <cellStyle name="Обычный 9" xfId="276"/>
    <cellStyle name="Обычный 9 2" xfId="277"/>
    <cellStyle name="Обычный 9 2 2" xfId="278"/>
    <cellStyle name="Обычный 9 2 2 2" xfId="279"/>
    <cellStyle name="Обычный 9 2 2 3" xfId="280"/>
    <cellStyle name="Обычный 9 2 2 4" xfId="281"/>
    <cellStyle name="Обычный 9 2 2_12" xfId="282"/>
    <cellStyle name="Обычный 9 2 3" xfId="283"/>
    <cellStyle name="Обычный 9 2 4" xfId="284"/>
    <cellStyle name="Обычный 9 2_12" xfId="285"/>
    <cellStyle name="Обычный 9 3" xfId="286"/>
    <cellStyle name="Обычный 9 3 2" xfId="287"/>
    <cellStyle name="Обычный 9 3 3" xfId="288"/>
    <cellStyle name="Обычный 9 3 4" xfId="289"/>
    <cellStyle name="Обычный 9 3_12" xfId="290"/>
    <cellStyle name="Обычный 9 4" xfId="291"/>
    <cellStyle name="Обычный 9 5" xfId="292"/>
    <cellStyle name="Обычный 9_12" xfId="293"/>
    <cellStyle name="Обычный_Форматы по компаниям_last" xfId="294"/>
    <cellStyle name="Followed Hyperlink" xfId="295"/>
    <cellStyle name="Плохой" xfId="296"/>
    <cellStyle name="Плохой 2" xfId="297"/>
    <cellStyle name="Пояснение" xfId="298"/>
    <cellStyle name="Пояснение 2" xfId="299"/>
    <cellStyle name="Примечание" xfId="300"/>
    <cellStyle name="Примечание 2" xfId="301"/>
    <cellStyle name="Percent" xfId="302"/>
    <cellStyle name="Процентный 2" xfId="303"/>
    <cellStyle name="Процентный 3" xfId="304"/>
    <cellStyle name="Связанная ячейка" xfId="305"/>
    <cellStyle name="Связанная ячейка 2" xfId="306"/>
    <cellStyle name="Стиль 1" xfId="307"/>
    <cellStyle name="Текст предупреждения" xfId="308"/>
    <cellStyle name="Текст предупреждения 2" xfId="309"/>
    <cellStyle name="Comma" xfId="310"/>
    <cellStyle name="Comma [0]" xfId="311"/>
    <cellStyle name="Финансовый 2" xfId="312"/>
    <cellStyle name="Финансовый 2 2" xfId="313"/>
    <cellStyle name="Финансовый 2 2 2" xfId="314"/>
    <cellStyle name="Финансовый 2 2 2 2" xfId="315"/>
    <cellStyle name="Финансовый 2 2 2 2 2" xfId="316"/>
    <cellStyle name="Финансовый 2 2 2 3" xfId="317"/>
    <cellStyle name="Финансовый 2 2 3" xfId="318"/>
    <cellStyle name="Финансовый 2 2 4" xfId="319"/>
    <cellStyle name="Финансовый 2 3" xfId="320"/>
    <cellStyle name="Финансовый 2 3 2" xfId="321"/>
    <cellStyle name="Финансовый 2 3 2 2" xfId="322"/>
    <cellStyle name="Финансовый 2 3 2 3" xfId="323"/>
    <cellStyle name="Финансовый 2 3 3" xfId="324"/>
    <cellStyle name="Финансовый 2 3 4" xfId="325"/>
    <cellStyle name="Финансовый 2 4" xfId="326"/>
    <cellStyle name="Финансовый 2 4 2" xfId="327"/>
    <cellStyle name="Финансовый 2 4 3" xfId="328"/>
    <cellStyle name="Финансовый 2 5" xfId="329"/>
    <cellStyle name="Финансовый 2 6" xfId="330"/>
    <cellStyle name="Финансовый 2 7" xfId="331"/>
    <cellStyle name="Финансовый 3" xfId="332"/>
    <cellStyle name="Финансовый 3 2" xfId="333"/>
    <cellStyle name="Финансовый 3 2 2" xfId="334"/>
    <cellStyle name="Финансовый 3 2 2 2" xfId="335"/>
    <cellStyle name="Финансовый 3 2 2 3" xfId="336"/>
    <cellStyle name="Финансовый 3 2 3" xfId="337"/>
    <cellStyle name="Финансовый 3 2 4" xfId="338"/>
    <cellStyle name="Финансовый 3 3" xfId="339"/>
    <cellStyle name="Финансовый 3 3 2" xfId="340"/>
    <cellStyle name="Финансовый 3 3 2 2" xfId="341"/>
    <cellStyle name="Финансовый 3 3 2 3" xfId="342"/>
    <cellStyle name="Финансовый 3 3 3" xfId="343"/>
    <cellStyle name="Финансовый 3 3 4" xfId="344"/>
    <cellStyle name="Финансовый 3 4" xfId="345"/>
    <cellStyle name="Финансовый 3 4 2" xfId="346"/>
    <cellStyle name="Финансовый 3 4 3" xfId="347"/>
    <cellStyle name="Финансовый 3 5" xfId="348"/>
    <cellStyle name="Финансовый 3 6" xfId="349"/>
    <cellStyle name="Финансовый 3 7" xfId="350"/>
    <cellStyle name="Финансовый 3_12" xfId="351"/>
    <cellStyle name="Хороший" xfId="352"/>
    <cellStyle name="Хороший 2" xfId="3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sheetPr>
  <dimension ref="A2:AX142"/>
  <sheetViews>
    <sheetView zoomScale="55" zoomScaleNormal="55" zoomScaleSheetLayoutView="55" zoomScalePageLayoutView="0" workbookViewId="0" topLeftCell="A1">
      <pane ySplit="19" topLeftCell="A20" activePane="bottomLeft" state="frozen"/>
      <selection pane="topLeft" activeCell="H37" sqref="H37"/>
      <selection pane="bottomLeft" activeCell="M37" sqref="M37"/>
    </sheetView>
  </sheetViews>
  <sheetFormatPr defaultColWidth="9.00390625" defaultRowHeight="15.75" outlineLevelRow="1"/>
  <cols>
    <col min="1" max="1" width="9.75390625" style="25" customWidth="1"/>
    <col min="2" max="2" width="53.875" style="25" customWidth="1"/>
    <col min="3" max="3" width="12.75390625" style="25" customWidth="1"/>
    <col min="4" max="23" width="8.125" style="25" customWidth="1"/>
    <col min="24" max="25" width="9.625" style="25" customWidth="1"/>
    <col min="26" max="35" width="8.125" style="25" customWidth="1"/>
    <col min="36" max="37" width="9.625" style="25" customWidth="1"/>
    <col min="38" max="16384" width="9.00390625" style="25" customWidth="1"/>
  </cols>
  <sheetData>
    <row r="1" ht="15.75" customHeight="1" outlineLevel="1"/>
    <row r="2" spans="12:17" ht="15.75" customHeight="1" outlineLevel="1">
      <c r="L2" s="72"/>
      <c r="M2" s="260"/>
      <c r="N2" s="260"/>
      <c r="O2" s="260"/>
      <c r="P2" s="260"/>
      <c r="Q2" s="72"/>
    </row>
    <row r="3" spans="12:17" ht="15.75" customHeight="1" outlineLevel="1">
      <c r="L3" s="42"/>
      <c r="M3" s="42"/>
      <c r="N3" s="42"/>
      <c r="O3" s="42"/>
      <c r="P3" s="42"/>
      <c r="Q3" s="42"/>
    </row>
    <row r="4" spans="1:37" ht="15.75" customHeight="1" outlineLevel="1">
      <c r="A4" s="261" t="s">
        <v>461</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row>
    <row r="5" spans="1:37" ht="15.75" customHeight="1" outlineLevel="1">
      <c r="A5" s="263" t="s">
        <v>775</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row>
    <row r="6" ht="15.75" customHeight="1" outlineLevel="1"/>
    <row r="7" spans="1:37" ht="15.75" customHeight="1" outlineLevel="1">
      <c r="A7" s="262" t="s">
        <v>306</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row>
    <row r="8" spans="1:37" ht="15.75" customHeight="1" outlineLevel="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row>
    <row r="9" ht="15.75" customHeight="1" outlineLevel="1"/>
    <row r="10" spans="1:37" ht="15.75" customHeight="1" outlineLevel="1">
      <c r="A10" s="262" t="s">
        <v>515</v>
      </c>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row>
    <row r="11" spans="1:37" ht="15.75" customHeight="1" outlineLevel="1">
      <c r="A11" s="27"/>
      <c r="B11" s="27"/>
      <c r="C11" s="27"/>
      <c r="D11" s="27"/>
      <c r="E11" s="27"/>
      <c r="F11" s="27"/>
      <c r="G11" s="27"/>
      <c r="H11" s="27"/>
      <c r="I11" s="27"/>
      <c r="J11" s="27"/>
      <c r="K11" s="27"/>
      <c r="L11" s="27"/>
      <c r="M11" s="27"/>
      <c r="N11" s="27"/>
      <c r="O11" s="27"/>
      <c r="P11" s="27"/>
      <c r="Q11" s="27"/>
      <c r="R11" s="50"/>
      <c r="S11" s="50"/>
      <c r="T11" s="50"/>
      <c r="U11" s="50"/>
      <c r="V11" s="50"/>
      <c r="W11" s="50"/>
      <c r="X11" s="50"/>
      <c r="Y11" s="50"/>
      <c r="Z11" s="50"/>
      <c r="AA11" s="50"/>
      <c r="AB11" s="50"/>
      <c r="AC11" s="50"/>
      <c r="AD11" s="50"/>
      <c r="AE11" s="50"/>
      <c r="AF11" s="27"/>
      <c r="AG11" s="27"/>
      <c r="AH11" s="27"/>
      <c r="AI11" s="27"/>
      <c r="AJ11" s="27"/>
      <c r="AK11" s="27"/>
    </row>
    <row r="12" spans="1:50" s="42" customFormat="1" ht="15.75" customHeight="1" outlineLevel="1">
      <c r="A12" s="257" t="s">
        <v>514</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70"/>
      <c r="AM12" s="70"/>
      <c r="AN12" s="70"/>
      <c r="AO12" s="70"/>
      <c r="AP12" s="70"/>
      <c r="AQ12" s="70"/>
      <c r="AR12" s="70"/>
      <c r="AS12" s="70"/>
      <c r="AT12" s="70"/>
      <c r="AU12" s="70"/>
      <c r="AV12" s="70"/>
      <c r="AW12" s="70"/>
      <c r="AX12" s="70"/>
    </row>
    <row r="13" spans="1:50" s="42" customFormat="1" ht="15.75" customHeight="1" outlineLevel="1">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18"/>
      <c r="AM13" s="18"/>
      <c r="AN13" s="18"/>
      <c r="AO13" s="18"/>
      <c r="AP13" s="18"/>
      <c r="AQ13" s="18"/>
      <c r="AR13" s="18"/>
      <c r="AS13" s="18"/>
      <c r="AT13" s="18"/>
      <c r="AU13" s="18"/>
      <c r="AV13" s="18"/>
      <c r="AW13" s="18"/>
      <c r="AX13" s="18"/>
    </row>
    <row r="14" spans="1:50" s="42" customFormat="1" ht="15.75" customHeight="1" outlineLevel="1">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70"/>
      <c r="AM14" s="70"/>
      <c r="AN14" s="70"/>
      <c r="AO14" s="70"/>
      <c r="AP14" s="70"/>
      <c r="AQ14" s="70"/>
      <c r="AR14" s="70"/>
      <c r="AS14" s="70"/>
      <c r="AT14" s="70"/>
      <c r="AU14" s="70"/>
      <c r="AV14" s="70"/>
      <c r="AW14" s="70"/>
      <c r="AX14" s="70"/>
    </row>
    <row r="15" spans="1:37" s="28" customFormat="1" ht="24" customHeight="1">
      <c r="A15" s="255" t="s">
        <v>727</v>
      </c>
      <c r="B15" s="255" t="s">
        <v>567</v>
      </c>
      <c r="C15" s="255" t="s">
        <v>540</v>
      </c>
      <c r="D15" s="255" t="s">
        <v>720</v>
      </c>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row>
    <row r="16" spans="1:37" ht="96.75" customHeight="1">
      <c r="A16" s="255"/>
      <c r="B16" s="255"/>
      <c r="C16" s="255"/>
      <c r="D16" s="255" t="s">
        <v>600</v>
      </c>
      <c r="E16" s="255"/>
      <c r="F16" s="255"/>
      <c r="G16" s="255"/>
      <c r="H16" s="255"/>
      <c r="I16" s="255"/>
      <c r="J16" s="255"/>
      <c r="K16" s="255"/>
      <c r="L16" s="255" t="s">
        <v>601</v>
      </c>
      <c r="M16" s="255"/>
      <c r="N16" s="255"/>
      <c r="O16" s="255"/>
      <c r="P16" s="255"/>
      <c r="Q16" s="255"/>
      <c r="R16" s="255" t="s">
        <v>588</v>
      </c>
      <c r="S16" s="255"/>
      <c r="T16" s="255"/>
      <c r="U16" s="255"/>
      <c r="V16" s="255" t="s">
        <v>589</v>
      </c>
      <c r="W16" s="255"/>
      <c r="X16" s="255"/>
      <c r="Y16" s="255"/>
      <c r="Z16" s="256" t="s">
        <v>569</v>
      </c>
      <c r="AA16" s="256"/>
      <c r="AB16" s="256"/>
      <c r="AC16" s="256"/>
      <c r="AD16" s="256"/>
      <c r="AE16" s="256"/>
      <c r="AF16" s="255" t="s">
        <v>586</v>
      </c>
      <c r="AG16" s="255"/>
      <c r="AH16" s="255"/>
      <c r="AI16" s="255"/>
      <c r="AJ16" s="255" t="s">
        <v>587</v>
      </c>
      <c r="AK16" s="255"/>
    </row>
    <row r="17" spans="1:37" s="29" customFormat="1" ht="192" customHeight="1">
      <c r="A17" s="255"/>
      <c r="B17" s="255"/>
      <c r="C17" s="255"/>
      <c r="D17" s="258" t="s">
        <v>290</v>
      </c>
      <c r="E17" s="258"/>
      <c r="F17" s="258" t="s">
        <v>314</v>
      </c>
      <c r="G17" s="258"/>
      <c r="H17" s="258" t="s">
        <v>291</v>
      </c>
      <c r="I17" s="258"/>
      <c r="J17" s="258" t="s">
        <v>292</v>
      </c>
      <c r="K17" s="258"/>
      <c r="L17" s="258" t="s">
        <v>293</v>
      </c>
      <c r="M17" s="258"/>
      <c r="N17" s="258" t="s">
        <v>294</v>
      </c>
      <c r="O17" s="258"/>
      <c r="P17" s="258" t="s">
        <v>295</v>
      </c>
      <c r="Q17" s="258"/>
      <c r="R17" s="258" t="s">
        <v>307</v>
      </c>
      <c r="S17" s="258"/>
      <c r="T17" s="258" t="s">
        <v>308</v>
      </c>
      <c r="U17" s="258"/>
      <c r="V17" s="258" t="s">
        <v>309</v>
      </c>
      <c r="W17" s="258"/>
      <c r="X17" s="258" t="s">
        <v>310</v>
      </c>
      <c r="Y17" s="258"/>
      <c r="Z17" s="258" t="s">
        <v>188</v>
      </c>
      <c r="AA17" s="258"/>
      <c r="AB17" s="258" t="s">
        <v>602</v>
      </c>
      <c r="AC17" s="258"/>
      <c r="AD17" s="258" t="s">
        <v>536</v>
      </c>
      <c r="AE17" s="258"/>
      <c r="AF17" s="258" t="s">
        <v>311</v>
      </c>
      <c r="AG17" s="258"/>
      <c r="AH17" s="258" t="s">
        <v>312</v>
      </c>
      <c r="AI17" s="258"/>
      <c r="AJ17" s="258" t="s">
        <v>313</v>
      </c>
      <c r="AK17" s="258"/>
    </row>
    <row r="18" spans="1:37" ht="80.25" customHeight="1">
      <c r="A18" s="255"/>
      <c r="B18" s="255"/>
      <c r="C18" s="255"/>
      <c r="D18" s="44" t="s">
        <v>555</v>
      </c>
      <c r="E18" s="44" t="s">
        <v>722</v>
      </c>
      <c r="F18" s="44" t="s">
        <v>555</v>
      </c>
      <c r="G18" s="44" t="s">
        <v>722</v>
      </c>
      <c r="H18" s="44" t="s">
        <v>555</v>
      </c>
      <c r="I18" s="44" t="s">
        <v>722</v>
      </c>
      <c r="J18" s="44" t="s">
        <v>555</v>
      </c>
      <c r="K18" s="44" t="s">
        <v>722</v>
      </c>
      <c r="L18" s="44" t="s">
        <v>555</v>
      </c>
      <c r="M18" s="44" t="s">
        <v>722</v>
      </c>
      <c r="N18" s="44" t="s">
        <v>555</v>
      </c>
      <c r="O18" s="44" t="s">
        <v>722</v>
      </c>
      <c r="P18" s="44" t="s">
        <v>555</v>
      </c>
      <c r="Q18" s="44" t="s">
        <v>722</v>
      </c>
      <c r="R18" s="44" t="s">
        <v>555</v>
      </c>
      <c r="S18" s="44" t="s">
        <v>722</v>
      </c>
      <c r="T18" s="44" t="s">
        <v>555</v>
      </c>
      <c r="U18" s="44" t="s">
        <v>722</v>
      </c>
      <c r="V18" s="44" t="s">
        <v>555</v>
      </c>
      <c r="W18" s="44" t="s">
        <v>722</v>
      </c>
      <c r="X18" s="44" t="s">
        <v>555</v>
      </c>
      <c r="Y18" s="44" t="s">
        <v>722</v>
      </c>
      <c r="Z18" s="44" t="s">
        <v>555</v>
      </c>
      <c r="AA18" s="44" t="s">
        <v>722</v>
      </c>
      <c r="AB18" s="44" t="s">
        <v>555</v>
      </c>
      <c r="AC18" s="44" t="s">
        <v>722</v>
      </c>
      <c r="AD18" s="44" t="s">
        <v>555</v>
      </c>
      <c r="AE18" s="44" t="s">
        <v>722</v>
      </c>
      <c r="AF18" s="44" t="s">
        <v>555</v>
      </c>
      <c r="AG18" s="44" t="s">
        <v>722</v>
      </c>
      <c r="AH18" s="44" t="s">
        <v>555</v>
      </c>
      <c r="AI18" s="44" t="s">
        <v>722</v>
      </c>
      <c r="AJ18" s="44" t="s">
        <v>555</v>
      </c>
      <c r="AK18" s="44" t="s">
        <v>722</v>
      </c>
    </row>
    <row r="19" spans="1:37" s="31" customFormat="1" ht="15.75">
      <c r="A19" s="55">
        <v>1</v>
      </c>
      <c r="B19" s="30">
        <v>2</v>
      </c>
      <c r="C19" s="55">
        <v>3</v>
      </c>
      <c r="D19" s="84" t="s">
        <v>649</v>
      </c>
      <c r="E19" s="84" t="s">
        <v>656</v>
      </c>
      <c r="F19" s="84" t="s">
        <v>657</v>
      </c>
      <c r="G19" s="84" t="s">
        <v>711</v>
      </c>
      <c r="H19" s="84" t="s">
        <v>296</v>
      </c>
      <c r="I19" s="84" t="s">
        <v>297</v>
      </c>
      <c r="J19" s="84" t="s">
        <v>298</v>
      </c>
      <c r="K19" s="84" t="s">
        <v>299</v>
      </c>
      <c r="L19" s="84" t="s">
        <v>642</v>
      </c>
      <c r="M19" s="84" t="s">
        <v>643</v>
      </c>
      <c r="N19" s="84" t="s">
        <v>658</v>
      </c>
      <c r="O19" s="84" t="s">
        <v>659</v>
      </c>
      <c r="P19" s="84" t="s">
        <v>269</v>
      </c>
      <c r="Q19" s="84" t="s">
        <v>300</v>
      </c>
      <c r="R19" s="84" t="s">
        <v>645</v>
      </c>
      <c r="S19" s="84" t="s">
        <v>646</v>
      </c>
      <c r="T19" s="84" t="s">
        <v>647</v>
      </c>
      <c r="U19" s="84" t="s">
        <v>648</v>
      </c>
      <c r="V19" s="84" t="s">
        <v>661</v>
      </c>
      <c r="W19" s="84" t="s">
        <v>662</v>
      </c>
      <c r="X19" s="84" t="s">
        <v>712</v>
      </c>
      <c r="Y19" s="84" t="s">
        <v>713</v>
      </c>
      <c r="Z19" s="84" t="s">
        <v>664</v>
      </c>
      <c r="AA19" s="84" t="s">
        <v>665</v>
      </c>
      <c r="AB19" s="84" t="s">
        <v>669</v>
      </c>
      <c r="AC19" s="84" t="s">
        <v>670</v>
      </c>
      <c r="AD19" s="84" t="s">
        <v>725</v>
      </c>
      <c r="AE19" s="84" t="s">
        <v>725</v>
      </c>
      <c r="AF19" s="84" t="s">
        <v>714</v>
      </c>
      <c r="AG19" s="84" t="s">
        <v>715</v>
      </c>
      <c r="AH19" s="84" t="s">
        <v>716</v>
      </c>
      <c r="AI19" s="84" t="s">
        <v>717</v>
      </c>
      <c r="AJ19" s="84" t="s">
        <v>718</v>
      </c>
      <c r="AK19" s="84" t="s">
        <v>719</v>
      </c>
    </row>
    <row r="20" spans="1:37" s="31" customFormat="1" ht="30" customHeight="1">
      <c r="A20" s="153" t="s">
        <v>465</v>
      </c>
      <c r="B20" s="154" t="s">
        <v>466</v>
      </c>
      <c r="C20" s="187"/>
      <c r="D20" s="221">
        <f aca="true" t="shared" si="0" ref="D20:AK20">D21+D22+D23+D24+D25+D26</f>
        <v>3.88</v>
      </c>
      <c r="E20" s="221">
        <f t="shared" si="0"/>
        <v>0</v>
      </c>
      <c r="F20" s="221">
        <f t="shared" si="0"/>
        <v>0</v>
      </c>
      <c r="G20" s="221">
        <f t="shared" si="0"/>
        <v>0.8</v>
      </c>
      <c r="H20" s="221">
        <f t="shared" si="0"/>
        <v>0</v>
      </c>
      <c r="I20" s="221">
        <f t="shared" si="0"/>
        <v>0</v>
      </c>
      <c r="J20" s="221">
        <f t="shared" si="0"/>
        <v>0</v>
      </c>
      <c r="K20" s="221">
        <f t="shared" si="0"/>
        <v>3.02</v>
      </c>
      <c r="L20" s="221">
        <f t="shared" si="0"/>
        <v>0</v>
      </c>
      <c r="M20" s="221">
        <f t="shared" si="0"/>
        <v>0</v>
      </c>
      <c r="N20" s="221">
        <f t="shared" si="0"/>
        <v>0</v>
      </c>
      <c r="O20" s="221">
        <f t="shared" si="0"/>
        <v>0</v>
      </c>
      <c r="P20" s="221">
        <f t="shared" si="0"/>
        <v>0</v>
      </c>
      <c r="Q20" s="221">
        <f t="shared" si="0"/>
        <v>0</v>
      </c>
      <c r="R20" s="221">
        <f t="shared" si="0"/>
        <v>0</v>
      </c>
      <c r="S20" s="221">
        <f t="shared" si="0"/>
        <v>0</v>
      </c>
      <c r="T20" s="221">
        <f t="shared" si="0"/>
        <v>0</v>
      </c>
      <c r="U20" s="221">
        <f t="shared" si="0"/>
        <v>0</v>
      </c>
      <c r="V20" s="221">
        <f t="shared" si="0"/>
        <v>0</v>
      </c>
      <c r="W20" s="221">
        <f t="shared" si="0"/>
        <v>0</v>
      </c>
      <c r="X20" s="221">
        <f t="shared" si="0"/>
        <v>0</v>
      </c>
      <c r="Y20" s="221">
        <f t="shared" si="0"/>
        <v>0</v>
      </c>
      <c r="Z20" s="221">
        <f t="shared" si="0"/>
        <v>0</v>
      </c>
      <c r="AA20" s="221">
        <f t="shared" si="0"/>
        <v>2.9728813559322034</v>
      </c>
      <c r="AB20" s="221">
        <f t="shared" si="0"/>
        <v>0</v>
      </c>
      <c r="AC20" s="221">
        <f t="shared" si="0"/>
        <v>0</v>
      </c>
      <c r="AD20" s="221">
        <f t="shared" si="0"/>
        <v>0</v>
      </c>
      <c r="AE20" s="221">
        <f t="shared" si="0"/>
        <v>0</v>
      </c>
      <c r="AF20" s="221">
        <f t="shared" si="0"/>
        <v>20.928</v>
      </c>
      <c r="AG20" s="221">
        <f t="shared" si="0"/>
        <v>21.48135593220339</v>
      </c>
      <c r="AH20" s="221">
        <f t="shared" si="0"/>
        <v>0</v>
      </c>
      <c r="AI20" s="221">
        <f t="shared" si="0"/>
        <v>3.8559322033898304</v>
      </c>
      <c r="AJ20" s="221">
        <f t="shared" si="0"/>
        <v>0</v>
      </c>
      <c r="AK20" s="221">
        <f t="shared" si="0"/>
        <v>0</v>
      </c>
    </row>
    <row r="21" spans="1:37" s="157" customFormat="1" ht="30" customHeight="1">
      <c r="A21" s="155" t="s">
        <v>467</v>
      </c>
      <c r="B21" s="156" t="s">
        <v>468</v>
      </c>
      <c r="C21" s="182"/>
      <c r="D21" s="193">
        <f aca="true" t="shared" si="1" ref="D21:AK21">D62+D63+D64</f>
        <v>0</v>
      </c>
      <c r="E21" s="193">
        <f t="shared" si="1"/>
        <v>0</v>
      </c>
      <c r="F21" s="193">
        <f t="shared" si="1"/>
        <v>0</v>
      </c>
      <c r="G21" s="193">
        <f t="shared" si="1"/>
        <v>0.8</v>
      </c>
      <c r="H21" s="193">
        <f t="shared" si="1"/>
        <v>0</v>
      </c>
      <c r="I21" s="193">
        <f t="shared" si="1"/>
        <v>0</v>
      </c>
      <c r="J21" s="193">
        <f t="shared" si="1"/>
        <v>0</v>
      </c>
      <c r="K21" s="193">
        <f t="shared" si="1"/>
        <v>3.02</v>
      </c>
      <c r="L21" s="193">
        <f t="shared" si="1"/>
        <v>0</v>
      </c>
      <c r="M21" s="193">
        <f t="shared" si="1"/>
        <v>0</v>
      </c>
      <c r="N21" s="193">
        <f t="shared" si="1"/>
        <v>0</v>
      </c>
      <c r="O21" s="193">
        <f t="shared" si="1"/>
        <v>0</v>
      </c>
      <c r="P21" s="193">
        <f t="shared" si="1"/>
        <v>0</v>
      </c>
      <c r="Q21" s="193">
        <f t="shared" si="1"/>
        <v>0</v>
      </c>
      <c r="R21" s="193">
        <f t="shared" si="1"/>
        <v>0</v>
      </c>
      <c r="S21" s="193">
        <f t="shared" si="1"/>
        <v>0</v>
      </c>
      <c r="T21" s="193">
        <f t="shared" si="1"/>
        <v>0</v>
      </c>
      <c r="U21" s="193">
        <f t="shared" si="1"/>
        <v>0</v>
      </c>
      <c r="V21" s="193">
        <f t="shared" si="1"/>
        <v>0</v>
      </c>
      <c r="W21" s="193">
        <f t="shared" si="1"/>
        <v>0</v>
      </c>
      <c r="X21" s="193">
        <f t="shared" si="1"/>
        <v>0</v>
      </c>
      <c r="Y21" s="193">
        <f t="shared" si="1"/>
        <v>0</v>
      </c>
      <c r="Z21" s="193">
        <f>Z62+Z63+T64</f>
        <v>0</v>
      </c>
      <c r="AA21" s="193">
        <f>AA62+AA63+AA64</f>
        <v>2.9728813559322034</v>
      </c>
      <c r="AB21" s="193">
        <f t="shared" si="1"/>
        <v>0</v>
      </c>
      <c r="AC21" s="193">
        <f t="shared" si="1"/>
        <v>0</v>
      </c>
      <c r="AD21" s="193">
        <f t="shared" si="1"/>
        <v>0</v>
      </c>
      <c r="AE21" s="193">
        <f t="shared" si="1"/>
        <v>0</v>
      </c>
      <c r="AF21" s="193">
        <f>AF62+AF63+Z64</f>
        <v>0</v>
      </c>
      <c r="AG21" s="193">
        <f>AG62+AG63+AG64</f>
        <v>0</v>
      </c>
      <c r="AH21" s="193">
        <f t="shared" si="1"/>
        <v>0</v>
      </c>
      <c r="AI21" s="193">
        <f t="shared" si="1"/>
        <v>0</v>
      </c>
      <c r="AJ21" s="193">
        <f t="shared" si="1"/>
        <v>0</v>
      </c>
      <c r="AK21" s="193">
        <f t="shared" si="1"/>
        <v>0</v>
      </c>
    </row>
    <row r="22" spans="1:37" s="160" customFormat="1" ht="39.75" customHeight="1">
      <c r="A22" s="158" t="s">
        <v>469</v>
      </c>
      <c r="B22" s="159" t="s">
        <v>470</v>
      </c>
      <c r="C22" s="180"/>
      <c r="D22" s="191">
        <f aca="true" t="shared" si="2" ref="D22:AK22">D69+D70+D71+D72+D73+D98+D99</f>
        <v>0.16000000000000003</v>
      </c>
      <c r="E22" s="191">
        <f t="shared" si="2"/>
        <v>0</v>
      </c>
      <c r="F22" s="191">
        <f t="shared" si="2"/>
        <v>0</v>
      </c>
      <c r="G22" s="191">
        <f t="shared" si="2"/>
        <v>0</v>
      </c>
      <c r="H22" s="191">
        <f t="shared" si="2"/>
        <v>0</v>
      </c>
      <c r="I22" s="191">
        <f t="shared" si="2"/>
        <v>0</v>
      </c>
      <c r="J22" s="191">
        <f t="shared" si="2"/>
        <v>0</v>
      </c>
      <c r="K22" s="191">
        <f t="shared" si="2"/>
        <v>0</v>
      </c>
      <c r="L22" s="191">
        <f t="shared" si="2"/>
        <v>0</v>
      </c>
      <c r="M22" s="191">
        <f t="shared" si="2"/>
        <v>0</v>
      </c>
      <c r="N22" s="191">
        <f t="shared" si="2"/>
        <v>0</v>
      </c>
      <c r="O22" s="191">
        <f t="shared" si="2"/>
        <v>0</v>
      </c>
      <c r="P22" s="191">
        <f t="shared" si="2"/>
        <v>0</v>
      </c>
      <c r="Q22" s="191">
        <f t="shared" si="2"/>
        <v>0</v>
      </c>
      <c r="R22" s="191">
        <f t="shared" si="2"/>
        <v>0</v>
      </c>
      <c r="S22" s="191">
        <f t="shared" si="2"/>
        <v>0</v>
      </c>
      <c r="T22" s="191">
        <f t="shared" si="2"/>
        <v>0</v>
      </c>
      <c r="U22" s="191">
        <f t="shared" si="2"/>
        <v>0</v>
      </c>
      <c r="V22" s="191">
        <f t="shared" si="2"/>
        <v>0</v>
      </c>
      <c r="W22" s="191">
        <f t="shared" si="2"/>
        <v>0</v>
      </c>
      <c r="X22" s="191">
        <f t="shared" si="2"/>
        <v>0</v>
      </c>
      <c r="Y22" s="191">
        <f t="shared" si="2"/>
        <v>0</v>
      </c>
      <c r="Z22" s="191">
        <f t="shared" si="2"/>
        <v>0</v>
      </c>
      <c r="AA22" s="191">
        <f t="shared" si="2"/>
        <v>0</v>
      </c>
      <c r="AB22" s="191">
        <f t="shared" si="2"/>
        <v>0</v>
      </c>
      <c r="AC22" s="191">
        <f t="shared" si="2"/>
        <v>0</v>
      </c>
      <c r="AD22" s="191">
        <f t="shared" si="2"/>
        <v>0</v>
      </c>
      <c r="AE22" s="191">
        <f t="shared" si="2"/>
        <v>0</v>
      </c>
      <c r="AF22" s="191">
        <f t="shared" si="2"/>
        <v>20.928</v>
      </c>
      <c r="AG22" s="191">
        <f t="shared" si="2"/>
        <v>21.48135593220339</v>
      </c>
      <c r="AH22" s="191">
        <f t="shared" si="2"/>
        <v>0</v>
      </c>
      <c r="AI22" s="191">
        <f t="shared" si="2"/>
        <v>0</v>
      </c>
      <c r="AJ22" s="191">
        <f t="shared" si="2"/>
        <v>0</v>
      </c>
      <c r="AK22" s="191">
        <f t="shared" si="2"/>
        <v>0</v>
      </c>
    </row>
    <row r="23" spans="1:37" s="163" customFormat="1" ht="60" customHeight="1">
      <c r="A23" s="161" t="s">
        <v>471</v>
      </c>
      <c r="B23" s="162" t="s">
        <v>472</v>
      </c>
      <c r="C23" s="18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row>
    <row r="24" spans="1:37" s="166" customFormat="1" ht="39.75" customHeight="1">
      <c r="A24" s="164" t="s">
        <v>473</v>
      </c>
      <c r="B24" s="165" t="s">
        <v>474</v>
      </c>
      <c r="C24" s="189"/>
      <c r="D24" s="219">
        <f aca="true" t="shared" si="3" ref="D24:AK24">D128+D129+D130+D131</f>
        <v>3.7199999999999998</v>
      </c>
      <c r="E24" s="219">
        <f t="shared" si="3"/>
        <v>0</v>
      </c>
      <c r="F24" s="219">
        <f t="shared" si="3"/>
        <v>0</v>
      </c>
      <c r="G24" s="219">
        <f t="shared" si="3"/>
        <v>0</v>
      </c>
      <c r="H24" s="219">
        <f t="shared" si="3"/>
        <v>0</v>
      </c>
      <c r="I24" s="219">
        <f t="shared" si="3"/>
        <v>0</v>
      </c>
      <c r="J24" s="219">
        <f t="shared" si="3"/>
        <v>0</v>
      </c>
      <c r="K24" s="219">
        <f t="shared" si="3"/>
        <v>0</v>
      </c>
      <c r="L24" s="219">
        <f t="shared" si="3"/>
        <v>0</v>
      </c>
      <c r="M24" s="219">
        <f t="shared" si="3"/>
        <v>0</v>
      </c>
      <c r="N24" s="219">
        <f t="shared" si="3"/>
        <v>0</v>
      </c>
      <c r="O24" s="219">
        <f t="shared" si="3"/>
        <v>0</v>
      </c>
      <c r="P24" s="219">
        <f t="shared" si="3"/>
        <v>0</v>
      </c>
      <c r="Q24" s="219">
        <f t="shared" si="3"/>
        <v>0</v>
      </c>
      <c r="R24" s="219">
        <f t="shared" si="3"/>
        <v>0</v>
      </c>
      <c r="S24" s="219">
        <f t="shared" si="3"/>
        <v>0</v>
      </c>
      <c r="T24" s="219">
        <f t="shared" si="3"/>
        <v>0</v>
      </c>
      <c r="U24" s="219">
        <f t="shared" si="3"/>
        <v>0</v>
      </c>
      <c r="V24" s="219">
        <f t="shared" si="3"/>
        <v>0</v>
      </c>
      <c r="W24" s="219">
        <f t="shared" si="3"/>
        <v>0</v>
      </c>
      <c r="X24" s="219">
        <f t="shared" si="3"/>
        <v>0</v>
      </c>
      <c r="Y24" s="219">
        <f t="shared" si="3"/>
        <v>0</v>
      </c>
      <c r="Z24" s="219">
        <f t="shared" si="3"/>
        <v>0</v>
      </c>
      <c r="AA24" s="219">
        <f t="shared" si="3"/>
        <v>0</v>
      </c>
      <c r="AB24" s="219">
        <f t="shared" si="3"/>
        <v>0</v>
      </c>
      <c r="AC24" s="219">
        <f t="shared" si="3"/>
        <v>0</v>
      </c>
      <c r="AD24" s="219">
        <f t="shared" si="3"/>
        <v>0</v>
      </c>
      <c r="AE24" s="219">
        <f t="shared" si="3"/>
        <v>0</v>
      </c>
      <c r="AF24" s="219">
        <f t="shared" si="3"/>
        <v>0</v>
      </c>
      <c r="AG24" s="219">
        <f t="shared" si="3"/>
        <v>0</v>
      </c>
      <c r="AH24" s="219">
        <f t="shared" si="3"/>
        <v>0</v>
      </c>
      <c r="AI24" s="219">
        <f t="shared" si="3"/>
        <v>0</v>
      </c>
      <c r="AJ24" s="219">
        <f t="shared" si="3"/>
        <v>0</v>
      </c>
      <c r="AK24" s="219">
        <f t="shared" si="3"/>
        <v>0</v>
      </c>
    </row>
    <row r="25" spans="1:37" s="172" customFormat="1" ht="39.75" customHeight="1">
      <c r="A25" s="170" t="s">
        <v>475</v>
      </c>
      <c r="B25" s="171" t="s">
        <v>476</v>
      </c>
      <c r="C25" s="19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row>
    <row r="26" spans="1:37" s="169" customFormat="1" ht="30" customHeight="1">
      <c r="A26" s="167" t="s">
        <v>477</v>
      </c>
      <c r="B26" s="168" t="s">
        <v>481</v>
      </c>
      <c r="C26" s="186"/>
      <c r="D26" s="195">
        <f aca="true" t="shared" si="4" ref="D26:AK26">D137</f>
        <v>0</v>
      </c>
      <c r="E26" s="195">
        <f t="shared" si="4"/>
        <v>0</v>
      </c>
      <c r="F26" s="195">
        <f t="shared" si="4"/>
        <v>0</v>
      </c>
      <c r="G26" s="195">
        <f t="shared" si="4"/>
        <v>0</v>
      </c>
      <c r="H26" s="195">
        <f t="shared" si="4"/>
        <v>0</v>
      </c>
      <c r="I26" s="195">
        <f t="shared" si="4"/>
        <v>0</v>
      </c>
      <c r="J26" s="195">
        <f t="shared" si="4"/>
        <v>0</v>
      </c>
      <c r="K26" s="195">
        <f t="shared" si="4"/>
        <v>0</v>
      </c>
      <c r="L26" s="195">
        <f t="shared" si="4"/>
        <v>0</v>
      </c>
      <c r="M26" s="195">
        <f t="shared" si="4"/>
        <v>0</v>
      </c>
      <c r="N26" s="195">
        <f t="shared" si="4"/>
        <v>0</v>
      </c>
      <c r="O26" s="195">
        <f t="shared" si="4"/>
        <v>0</v>
      </c>
      <c r="P26" s="195">
        <f t="shared" si="4"/>
        <v>0</v>
      </c>
      <c r="Q26" s="195">
        <f t="shared" si="4"/>
        <v>0</v>
      </c>
      <c r="R26" s="195">
        <f t="shared" si="4"/>
        <v>0</v>
      </c>
      <c r="S26" s="195">
        <f t="shared" si="4"/>
        <v>0</v>
      </c>
      <c r="T26" s="195">
        <f t="shared" si="4"/>
        <v>0</v>
      </c>
      <c r="U26" s="195">
        <f t="shared" si="4"/>
        <v>0</v>
      </c>
      <c r="V26" s="195">
        <f t="shared" si="4"/>
        <v>0</v>
      </c>
      <c r="W26" s="195">
        <f t="shared" si="4"/>
        <v>0</v>
      </c>
      <c r="X26" s="195">
        <f t="shared" si="4"/>
        <v>0</v>
      </c>
      <c r="Y26" s="195">
        <f t="shared" si="4"/>
        <v>0</v>
      </c>
      <c r="Z26" s="195">
        <f t="shared" si="4"/>
        <v>0</v>
      </c>
      <c r="AA26" s="195">
        <f t="shared" si="4"/>
        <v>0</v>
      </c>
      <c r="AB26" s="195">
        <f t="shared" si="4"/>
        <v>0</v>
      </c>
      <c r="AC26" s="195">
        <f t="shared" si="4"/>
        <v>0</v>
      </c>
      <c r="AD26" s="195">
        <f t="shared" si="4"/>
        <v>0</v>
      </c>
      <c r="AE26" s="195">
        <f t="shared" si="4"/>
        <v>0</v>
      </c>
      <c r="AF26" s="195">
        <f t="shared" si="4"/>
        <v>0</v>
      </c>
      <c r="AG26" s="195">
        <f t="shared" si="4"/>
        <v>0</v>
      </c>
      <c r="AH26" s="195">
        <f t="shared" si="4"/>
        <v>0</v>
      </c>
      <c r="AI26" s="195">
        <f t="shared" si="4"/>
        <v>3.8559322033898304</v>
      </c>
      <c r="AJ26" s="195">
        <f t="shared" si="4"/>
        <v>0</v>
      </c>
      <c r="AK26" s="195">
        <f t="shared" si="4"/>
        <v>0</v>
      </c>
    </row>
    <row r="27" spans="1:37" ht="32.25" customHeight="1">
      <c r="A27" s="153"/>
      <c r="B27" s="154"/>
      <c r="C27" s="187"/>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row>
    <row r="28" spans="1:37" ht="30" customHeight="1">
      <c r="A28" s="153" t="s">
        <v>326</v>
      </c>
      <c r="B28" s="154" t="s">
        <v>358</v>
      </c>
      <c r="C28" s="187"/>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row>
    <row r="29" spans="1:37" ht="30" customHeight="1">
      <c r="A29" s="153" t="s">
        <v>327</v>
      </c>
      <c r="B29" s="154" t="s">
        <v>482</v>
      </c>
      <c r="C29" s="187"/>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row>
    <row r="30" spans="1:37" ht="39.75" customHeight="1">
      <c r="A30" s="153" t="s">
        <v>329</v>
      </c>
      <c r="B30" s="154" t="s">
        <v>483</v>
      </c>
      <c r="C30" s="187"/>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row>
    <row r="31" spans="1:37" ht="60" customHeight="1" hidden="1" outlineLevel="1">
      <c r="A31" s="153" t="s">
        <v>359</v>
      </c>
      <c r="B31" s="154" t="s">
        <v>484</v>
      </c>
      <c r="C31" s="187"/>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row>
    <row r="32" spans="1:37" ht="60" customHeight="1" hidden="1" outlineLevel="1">
      <c r="A32" s="153" t="s">
        <v>360</v>
      </c>
      <c r="B32" s="154" t="s">
        <v>485</v>
      </c>
      <c r="C32" s="187"/>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row>
    <row r="33" spans="1:37" ht="60" customHeight="1" hidden="1" outlineLevel="1">
      <c r="A33" s="153" t="s">
        <v>361</v>
      </c>
      <c r="B33" s="154" t="s">
        <v>486</v>
      </c>
      <c r="C33" s="187"/>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row>
    <row r="34" spans="1:37" s="157" customFormat="1" ht="30" customHeight="1" hidden="1" outlineLevel="1">
      <c r="A34" s="155" t="s">
        <v>361</v>
      </c>
      <c r="B34" s="156" t="s">
        <v>487</v>
      </c>
      <c r="C34" s="182"/>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row>
    <row r="35" spans="1:37" s="157" customFormat="1" ht="30" customHeight="1" hidden="1" outlineLevel="1">
      <c r="A35" s="155" t="s">
        <v>361</v>
      </c>
      <c r="B35" s="156" t="s">
        <v>487</v>
      </c>
      <c r="C35" s="182"/>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row>
    <row r="36" spans="1:37" s="157" customFormat="1" ht="30" customHeight="1" hidden="1" outlineLevel="1">
      <c r="A36" s="155" t="s">
        <v>536</v>
      </c>
      <c r="B36" s="156" t="s">
        <v>536</v>
      </c>
      <c r="C36" s="182"/>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row>
    <row r="37" spans="1:37" ht="39.75" customHeight="1" collapsed="1">
      <c r="A37" s="153" t="s">
        <v>330</v>
      </c>
      <c r="B37" s="154" t="s">
        <v>488</v>
      </c>
      <c r="C37" s="187"/>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row>
    <row r="38" spans="1:37" ht="60" customHeight="1" hidden="1" outlineLevel="1">
      <c r="A38" s="153" t="s">
        <v>363</v>
      </c>
      <c r="B38" s="154" t="s">
        <v>489</v>
      </c>
      <c r="C38" s="187"/>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row>
    <row r="39" spans="1:37" s="157" customFormat="1" ht="30" customHeight="1" hidden="1" outlineLevel="1">
      <c r="A39" s="155" t="s">
        <v>363</v>
      </c>
      <c r="B39" s="156" t="s">
        <v>487</v>
      </c>
      <c r="C39" s="182"/>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row>
    <row r="40" spans="1:37" s="157" customFormat="1" ht="30" customHeight="1" hidden="1" outlineLevel="1">
      <c r="A40" s="155" t="s">
        <v>363</v>
      </c>
      <c r="B40" s="156" t="s">
        <v>487</v>
      </c>
      <c r="C40" s="182"/>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row>
    <row r="41" spans="1:37" s="157" customFormat="1" ht="30" customHeight="1" hidden="1" outlineLevel="1">
      <c r="A41" s="155" t="s">
        <v>536</v>
      </c>
      <c r="B41" s="156" t="s">
        <v>536</v>
      </c>
      <c r="C41" s="182"/>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row>
    <row r="42" spans="1:37" ht="39.75" customHeight="1" hidden="1" outlineLevel="1">
      <c r="A42" s="153" t="s">
        <v>364</v>
      </c>
      <c r="B42" s="154" t="s">
        <v>490</v>
      </c>
      <c r="C42" s="187"/>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row>
    <row r="43" spans="1:37" s="157" customFormat="1" ht="30" customHeight="1" hidden="1" outlineLevel="1">
      <c r="A43" s="155" t="s">
        <v>364</v>
      </c>
      <c r="B43" s="156" t="s">
        <v>487</v>
      </c>
      <c r="C43" s="182"/>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row>
    <row r="44" spans="1:37" s="157" customFormat="1" ht="30" customHeight="1" hidden="1" outlineLevel="1">
      <c r="A44" s="155" t="s">
        <v>364</v>
      </c>
      <c r="B44" s="156" t="s">
        <v>487</v>
      </c>
      <c r="C44" s="182"/>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row>
    <row r="45" spans="1:37" s="157" customFormat="1" ht="30" customHeight="1" hidden="1" outlineLevel="1">
      <c r="A45" s="155" t="s">
        <v>536</v>
      </c>
      <c r="B45" s="156" t="s">
        <v>536</v>
      </c>
      <c r="C45" s="182"/>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row>
    <row r="46" spans="1:37" ht="39.75" customHeight="1" collapsed="1">
      <c r="A46" s="153" t="s">
        <v>331</v>
      </c>
      <c r="B46" s="154" t="s">
        <v>491</v>
      </c>
      <c r="C46" s="187"/>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row>
    <row r="47" spans="1:37" ht="39.75" customHeight="1" hidden="1" outlineLevel="1">
      <c r="A47" s="153" t="s">
        <v>367</v>
      </c>
      <c r="B47" s="154" t="s">
        <v>492</v>
      </c>
      <c r="C47" s="187"/>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row>
    <row r="48" spans="1:37" ht="78.75" hidden="1" outlineLevel="1">
      <c r="A48" s="153" t="s">
        <v>367</v>
      </c>
      <c r="B48" s="154" t="s">
        <v>493</v>
      </c>
      <c r="C48" s="187"/>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row>
    <row r="49" spans="1:37" s="157" customFormat="1" ht="30" customHeight="1" hidden="1" outlineLevel="1">
      <c r="A49" s="155" t="s">
        <v>367</v>
      </c>
      <c r="B49" s="156" t="s">
        <v>487</v>
      </c>
      <c r="C49" s="182"/>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row>
    <row r="50" spans="1:37" s="157" customFormat="1" ht="30" customHeight="1" hidden="1" outlineLevel="1">
      <c r="A50" s="155" t="s">
        <v>367</v>
      </c>
      <c r="B50" s="156" t="s">
        <v>487</v>
      </c>
      <c r="C50" s="182"/>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row>
    <row r="51" spans="1:37" s="157" customFormat="1" ht="30" customHeight="1" hidden="1" outlineLevel="1">
      <c r="A51" s="155" t="s">
        <v>536</v>
      </c>
      <c r="B51" s="156" t="s">
        <v>536</v>
      </c>
      <c r="C51" s="182"/>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63" hidden="1" outlineLevel="1">
      <c r="A52" s="153" t="s">
        <v>367</v>
      </c>
      <c r="B52" s="154" t="s">
        <v>494</v>
      </c>
      <c r="C52" s="187"/>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row>
    <row r="53" spans="1:37" s="157" customFormat="1" ht="30" customHeight="1" hidden="1" outlineLevel="1">
      <c r="A53" s="155" t="s">
        <v>367</v>
      </c>
      <c r="B53" s="156" t="s">
        <v>487</v>
      </c>
      <c r="C53" s="182"/>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37" s="157" customFormat="1" ht="30" customHeight="1" hidden="1" outlineLevel="1">
      <c r="A54" s="155" t="s">
        <v>367</v>
      </c>
      <c r="B54" s="156" t="s">
        <v>487</v>
      </c>
      <c r="C54" s="182"/>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37" s="157" customFormat="1" ht="30" customHeight="1" hidden="1" outlineLevel="1">
      <c r="A55" s="155" t="s">
        <v>536</v>
      </c>
      <c r="B55" s="156" t="s">
        <v>536</v>
      </c>
      <c r="C55" s="18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37" ht="63" hidden="1" outlineLevel="1">
      <c r="A56" s="153" t="s">
        <v>367</v>
      </c>
      <c r="B56" s="154" t="s">
        <v>495</v>
      </c>
      <c r="C56" s="187"/>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row>
    <row r="57" spans="1:37" s="157" customFormat="1" ht="30" customHeight="1" hidden="1" outlineLevel="1">
      <c r="A57" s="155" t="s">
        <v>367</v>
      </c>
      <c r="B57" s="156" t="s">
        <v>487</v>
      </c>
      <c r="C57" s="18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37" s="157" customFormat="1" ht="30" customHeight="1" hidden="1" outlineLevel="1">
      <c r="A58" s="155" t="s">
        <v>367</v>
      </c>
      <c r="B58" s="156" t="s">
        <v>487</v>
      </c>
      <c r="C58" s="18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37" s="157" customFormat="1" ht="30" customHeight="1" hidden="1" outlineLevel="1">
      <c r="A59" s="155" t="s">
        <v>536</v>
      </c>
      <c r="B59" s="156" t="s">
        <v>536</v>
      </c>
      <c r="C59" s="18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37" ht="78.75" collapsed="1">
      <c r="A60" s="153" t="s">
        <v>332</v>
      </c>
      <c r="B60" s="154" t="s">
        <v>496</v>
      </c>
      <c r="C60" s="187"/>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row>
    <row r="61" spans="1:37" ht="63">
      <c r="A61" s="153" t="s">
        <v>371</v>
      </c>
      <c r="B61" s="154" t="s">
        <v>497</v>
      </c>
      <c r="C61" s="187"/>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row>
    <row r="62" spans="1:37" s="157" customFormat="1" ht="30" customHeight="1">
      <c r="A62" s="155" t="s">
        <v>371</v>
      </c>
      <c r="B62" s="156" t="s">
        <v>275</v>
      </c>
      <c r="C62" s="182" t="s">
        <v>776</v>
      </c>
      <c r="D62" s="173"/>
      <c r="E62" s="173"/>
      <c r="F62" s="184">
        <v>0</v>
      </c>
      <c r="G62" s="184">
        <v>0.4</v>
      </c>
      <c r="H62" s="173"/>
      <c r="I62" s="173"/>
      <c r="J62" s="184">
        <v>0</v>
      </c>
      <c r="K62" s="184">
        <v>1.4</v>
      </c>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row>
    <row r="63" spans="1:37" s="157" customFormat="1" ht="30" customHeight="1">
      <c r="A63" s="155" t="s">
        <v>371</v>
      </c>
      <c r="B63" s="156" t="s">
        <v>801</v>
      </c>
      <c r="C63" s="182" t="s">
        <v>803</v>
      </c>
      <c r="D63" s="173"/>
      <c r="E63" s="173"/>
      <c r="F63" s="184">
        <v>0</v>
      </c>
      <c r="G63" s="184">
        <v>0.4</v>
      </c>
      <c r="H63" s="173"/>
      <c r="I63" s="173"/>
      <c r="J63" s="184">
        <v>0</v>
      </c>
      <c r="K63" s="184">
        <v>1.62</v>
      </c>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row>
    <row r="64" spans="1:37" s="157" customFormat="1" ht="30" customHeight="1">
      <c r="A64" s="155" t="s">
        <v>371</v>
      </c>
      <c r="B64" s="156" t="s">
        <v>804</v>
      </c>
      <c r="C64" s="182" t="s">
        <v>802</v>
      </c>
      <c r="D64" s="173"/>
      <c r="E64" s="173"/>
      <c r="F64" s="184"/>
      <c r="G64" s="184"/>
      <c r="H64" s="173"/>
      <c r="I64" s="173"/>
      <c r="J64" s="173"/>
      <c r="K64" s="173"/>
      <c r="L64" s="173"/>
      <c r="M64" s="173"/>
      <c r="N64" s="173"/>
      <c r="O64" s="173"/>
      <c r="P64" s="173"/>
      <c r="Q64" s="173"/>
      <c r="R64" s="173"/>
      <c r="S64" s="173"/>
      <c r="T64" s="173"/>
      <c r="U64" s="173"/>
      <c r="V64" s="173"/>
      <c r="W64" s="173"/>
      <c r="X64" s="173"/>
      <c r="Y64" s="173"/>
      <c r="Z64" s="184">
        <v>0</v>
      </c>
      <c r="AA64" s="184">
        <f>3.508/1.18</f>
        <v>2.9728813559322034</v>
      </c>
      <c r="AB64" s="173"/>
      <c r="AC64" s="173"/>
      <c r="AD64" s="173"/>
      <c r="AE64" s="173"/>
      <c r="AF64" s="173"/>
      <c r="AG64" s="173"/>
      <c r="AH64" s="173"/>
      <c r="AI64" s="173"/>
      <c r="AJ64" s="173"/>
      <c r="AK64" s="173"/>
    </row>
    <row r="65" spans="1:37" ht="39.75" customHeight="1">
      <c r="A65" s="153" t="s">
        <v>328</v>
      </c>
      <c r="B65" s="154" t="s">
        <v>499</v>
      </c>
      <c r="C65" s="187"/>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row>
    <row r="66" spans="1:37" ht="60" customHeight="1">
      <c r="A66" s="153" t="s">
        <v>333</v>
      </c>
      <c r="B66" s="154" t="s">
        <v>500</v>
      </c>
      <c r="C66" s="187"/>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row>
    <row r="67" spans="1:37" ht="39.75" customHeight="1" hidden="1" outlineLevel="1">
      <c r="A67" s="153" t="s">
        <v>382</v>
      </c>
      <c r="B67" s="154" t="s">
        <v>501</v>
      </c>
      <c r="C67" s="187"/>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row>
    <row r="68" spans="1:37" ht="60" customHeight="1" collapsed="1">
      <c r="A68" s="153" t="s">
        <v>383</v>
      </c>
      <c r="B68" s="154" t="s">
        <v>502</v>
      </c>
      <c r="C68" s="187"/>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row>
    <row r="69" spans="1:37" s="160" customFormat="1" ht="39.75" customHeight="1">
      <c r="A69" s="158" t="s">
        <v>383</v>
      </c>
      <c r="B69" s="159" t="s">
        <v>283</v>
      </c>
      <c r="C69" s="180" t="s">
        <v>782</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80">
        <v>2.154</v>
      </c>
      <c r="AG69" s="191">
        <v>0</v>
      </c>
      <c r="AH69" s="174"/>
      <c r="AI69" s="174"/>
      <c r="AJ69" s="174"/>
      <c r="AK69" s="174"/>
    </row>
    <row r="70" spans="1:37" s="160" customFormat="1" ht="39.75" customHeight="1">
      <c r="A70" s="158" t="s">
        <v>383</v>
      </c>
      <c r="B70" s="159" t="s">
        <v>284</v>
      </c>
      <c r="C70" s="180" t="s">
        <v>783</v>
      </c>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80">
        <v>1.819</v>
      </c>
      <c r="AG70" s="191">
        <v>0</v>
      </c>
      <c r="AH70" s="174"/>
      <c r="AI70" s="174"/>
      <c r="AJ70" s="174"/>
      <c r="AK70" s="174"/>
    </row>
    <row r="71" spans="1:37" s="160" customFormat="1" ht="30" customHeight="1">
      <c r="A71" s="158" t="s">
        <v>383</v>
      </c>
      <c r="B71" s="159" t="s">
        <v>285</v>
      </c>
      <c r="C71" s="180" t="s">
        <v>784</v>
      </c>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80">
        <v>0.749</v>
      </c>
      <c r="AG71" s="191">
        <v>0</v>
      </c>
      <c r="AH71" s="174"/>
      <c r="AI71" s="174"/>
      <c r="AJ71" s="174"/>
      <c r="AK71" s="174"/>
    </row>
    <row r="72" spans="1:37" s="160" customFormat="1" ht="30" customHeight="1">
      <c r="A72" s="158" t="s">
        <v>383</v>
      </c>
      <c r="B72" s="159" t="s">
        <v>286</v>
      </c>
      <c r="C72" s="180" t="s">
        <v>785</v>
      </c>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80">
        <v>0.753</v>
      </c>
      <c r="AG72" s="191">
        <v>0</v>
      </c>
      <c r="AH72" s="174"/>
      <c r="AI72" s="174"/>
      <c r="AJ72" s="174"/>
      <c r="AK72" s="174"/>
    </row>
    <row r="73" spans="1:37" s="160" customFormat="1" ht="39.75" customHeight="1">
      <c r="A73" s="158" t="s">
        <v>383</v>
      </c>
      <c r="B73" s="159" t="s">
        <v>288</v>
      </c>
      <c r="C73" s="180" t="s">
        <v>787</v>
      </c>
      <c r="D73" s="183">
        <f>(2*0.4-2*0.32)</f>
        <v>0.16000000000000003</v>
      </c>
      <c r="E73" s="183">
        <v>0</v>
      </c>
      <c r="F73" s="174"/>
      <c r="G73" s="174"/>
      <c r="H73" s="174"/>
      <c r="I73" s="174"/>
      <c r="J73" s="174"/>
      <c r="K73" s="174"/>
      <c r="L73" s="180"/>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row>
    <row r="74" spans="1:37" ht="60" customHeight="1">
      <c r="A74" s="153" t="s">
        <v>334</v>
      </c>
      <c r="B74" s="154" t="s">
        <v>503</v>
      </c>
      <c r="C74" s="187"/>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row>
    <row r="75" spans="1:37" ht="30" customHeight="1" hidden="1" outlineLevel="1">
      <c r="A75" s="153" t="s">
        <v>386</v>
      </c>
      <c r="B75" s="154" t="s">
        <v>504</v>
      </c>
      <c r="C75" s="187"/>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row>
    <row r="76" spans="1:37" ht="39.75" customHeight="1" hidden="1" outlineLevel="1">
      <c r="A76" s="153" t="s">
        <v>387</v>
      </c>
      <c r="B76" s="154" t="s">
        <v>505</v>
      </c>
      <c r="C76" s="187"/>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row>
    <row r="77" spans="1:37" s="160" customFormat="1" ht="30" customHeight="1" hidden="1" outlineLevel="1">
      <c r="A77" s="158" t="s">
        <v>387</v>
      </c>
      <c r="B77" s="159" t="s">
        <v>487</v>
      </c>
      <c r="C77" s="180"/>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row>
    <row r="78" spans="1:37" s="160" customFormat="1" ht="30" customHeight="1" hidden="1" outlineLevel="1">
      <c r="A78" s="158" t="s">
        <v>387</v>
      </c>
      <c r="B78" s="159" t="s">
        <v>487</v>
      </c>
      <c r="C78" s="180"/>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row>
    <row r="79" spans="1:37" s="160" customFormat="1" ht="30" customHeight="1" hidden="1" outlineLevel="1">
      <c r="A79" s="158" t="s">
        <v>536</v>
      </c>
      <c r="B79" s="159" t="s">
        <v>536</v>
      </c>
      <c r="C79" s="180"/>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row>
    <row r="80" spans="1:37" ht="39.75" customHeight="1" collapsed="1">
      <c r="A80" s="153" t="s">
        <v>335</v>
      </c>
      <c r="B80" s="154" t="s">
        <v>506</v>
      </c>
      <c r="C80" s="187"/>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row>
    <row r="81" spans="1:37" ht="39.75" customHeight="1" hidden="1" outlineLevel="1">
      <c r="A81" s="153" t="s">
        <v>390</v>
      </c>
      <c r="B81" s="154" t="s">
        <v>507</v>
      </c>
      <c r="C81" s="187"/>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row>
    <row r="82" spans="1:37" s="160" customFormat="1" ht="30" customHeight="1" hidden="1" outlineLevel="1">
      <c r="A82" s="158" t="s">
        <v>390</v>
      </c>
      <c r="B82" s="159" t="s">
        <v>487</v>
      </c>
      <c r="C82" s="180"/>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row>
    <row r="83" spans="1:37" s="160" customFormat="1" ht="30" customHeight="1" hidden="1" outlineLevel="1">
      <c r="A83" s="158" t="s">
        <v>390</v>
      </c>
      <c r="B83" s="159" t="s">
        <v>487</v>
      </c>
      <c r="C83" s="180"/>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row>
    <row r="84" spans="1:37" s="160" customFormat="1" ht="30" customHeight="1" hidden="1" outlineLevel="1">
      <c r="A84" s="158" t="s">
        <v>536</v>
      </c>
      <c r="B84" s="159" t="s">
        <v>536</v>
      </c>
      <c r="C84" s="180"/>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row>
    <row r="85" spans="1:37" ht="39.75" customHeight="1" hidden="1" outlineLevel="1">
      <c r="A85" s="153" t="s">
        <v>391</v>
      </c>
      <c r="B85" s="154" t="s">
        <v>508</v>
      </c>
      <c r="C85" s="187"/>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row>
    <row r="86" spans="1:37" s="160" customFormat="1" ht="30" customHeight="1" hidden="1" outlineLevel="1">
      <c r="A86" s="158" t="s">
        <v>391</v>
      </c>
      <c r="B86" s="159" t="s">
        <v>487</v>
      </c>
      <c r="C86" s="180"/>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row>
    <row r="87" spans="1:37" s="160" customFormat="1" ht="30" customHeight="1" hidden="1" outlineLevel="1">
      <c r="A87" s="158" t="s">
        <v>391</v>
      </c>
      <c r="B87" s="159" t="s">
        <v>487</v>
      </c>
      <c r="C87" s="180"/>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row>
    <row r="88" spans="1:37" s="160" customFormat="1" ht="30" customHeight="1" hidden="1" outlineLevel="1">
      <c r="A88" s="158" t="s">
        <v>536</v>
      </c>
      <c r="B88" s="159" t="s">
        <v>536</v>
      </c>
      <c r="C88" s="180"/>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row>
    <row r="89" spans="1:37" ht="39" customHeight="1" hidden="1" outlineLevel="1">
      <c r="A89" s="153" t="s">
        <v>392</v>
      </c>
      <c r="B89" s="154" t="s">
        <v>509</v>
      </c>
      <c r="C89" s="187"/>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row>
    <row r="90" spans="1:37" s="160" customFormat="1" ht="30" customHeight="1" hidden="1" outlineLevel="1">
      <c r="A90" s="158" t="s">
        <v>392</v>
      </c>
      <c r="B90" s="159" t="s">
        <v>487</v>
      </c>
      <c r="C90" s="180"/>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row>
    <row r="91" spans="1:37" s="160" customFormat="1" ht="30" customHeight="1" hidden="1" outlineLevel="1">
      <c r="A91" s="158" t="s">
        <v>392</v>
      </c>
      <c r="B91" s="159" t="s">
        <v>487</v>
      </c>
      <c r="C91" s="180"/>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row>
    <row r="92" spans="1:37" s="160" customFormat="1" ht="30" customHeight="1" hidden="1" outlineLevel="1">
      <c r="A92" s="158" t="s">
        <v>536</v>
      </c>
      <c r="B92" s="159" t="s">
        <v>536</v>
      </c>
      <c r="C92" s="180"/>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row>
    <row r="93" spans="1:37" ht="39.75" customHeight="1" hidden="1" outlineLevel="1">
      <c r="A93" s="153" t="s">
        <v>393</v>
      </c>
      <c r="B93" s="154" t="s">
        <v>510</v>
      </c>
      <c r="C93" s="187"/>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row>
    <row r="94" spans="1:37" s="160" customFormat="1" ht="30" customHeight="1" hidden="1" outlineLevel="1">
      <c r="A94" s="158" t="s">
        <v>393</v>
      </c>
      <c r="B94" s="159" t="s">
        <v>487</v>
      </c>
      <c r="C94" s="180"/>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row>
    <row r="95" spans="1:37" s="160" customFormat="1" ht="30" customHeight="1" hidden="1" outlineLevel="1">
      <c r="A95" s="158" t="s">
        <v>393</v>
      </c>
      <c r="B95" s="159" t="s">
        <v>487</v>
      </c>
      <c r="C95" s="180"/>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row>
    <row r="96" spans="1:37" s="160" customFormat="1" ht="30" customHeight="1" hidden="1" outlineLevel="1">
      <c r="A96" s="158" t="s">
        <v>536</v>
      </c>
      <c r="B96" s="159" t="s">
        <v>536</v>
      </c>
      <c r="C96" s="180"/>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row>
    <row r="97" spans="1:37" ht="47.25" collapsed="1">
      <c r="A97" s="153" t="s">
        <v>511</v>
      </c>
      <c r="B97" s="154" t="s">
        <v>512</v>
      </c>
      <c r="C97" s="187"/>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row>
    <row r="98" spans="1:37" s="160" customFormat="1" ht="30" customHeight="1">
      <c r="A98" s="158" t="s">
        <v>511</v>
      </c>
      <c r="B98" s="159" t="s">
        <v>236</v>
      </c>
      <c r="C98" s="180" t="s">
        <v>791</v>
      </c>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80">
        <v>12.153</v>
      </c>
      <c r="AG98" s="191">
        <f>23.612/1.18</f>
        <v>20.010169491525424</v>
      </c>
      <c r="AH98" s="174"/>
      <c r="AI98" s="174"/>
      <c r="AJ98" s="174"/>
      <c r="AK98" s="174"/>
    </row>
    <row r="99" spans="1:37" s="160" customFormat="1" ht="30" customHeight="1">
      <c r="A99" s="158" t="s">
        <v>511</v>
      </c>
      <c r="B99" s="159" t="s">
        <v>237</v>
      </c>
      <c r="C99" s="180" t="s">
        <v>792</v>
      </c>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91">
        <v>3.3</v>
      </c>
      <c r="AG99" s="191">
        <f>1.736/1.18</f>
        <v>1.4711864406779662</v>
      </c>
      <c r="AH99" s="174"/>
      <c r="AI99" s="174"/>
      <c r="AJ99" s="174"/>
      <c r="AK99" s="174"/>
    </row>
    <row r="100" spans="1:37" ht="39.75" customHeight="1" hidden="1" outlineLevel="1">
      <c r="A100" s="153" t="s">
        <v>513</v>
      </c>
      <c r="B100" s="154" t="s">
        <v>516</v>
      </c>
      <c r="C100" s="187"/>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row>
    <row r="101" spans="1:37" ht="39.75" customHeight="1" hidden="1" outlineLevel="1">
      <c r="A101" s="153" t="s">
        <v>517</v>
      </c>
      <c r="B101" s="154" t="s">
        <v>518</v>
      </c>
      <c r="C101" s="187"/>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80"/>
      <c r="AG101" s="179"/>
      <c r="AH101" s="179"/>
      <c r="AI101" s="179"/>
      <c r="AJ101" s="179"/>
      <c r="AK101" s="179"/>
    </row>
    <row r="102" spans="1:37" s="160" customFormat="1" ht="30" customHeight="1" hidden="1" outlineLevel="1">
      <c r="A102" s="158" t="s">
        <v>517</v>
      </c>
      <c r="B102" s="159" t="s">
        <v>487</v>
      </c>
      <c r="C102" s="180"/>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80"/>
      <c r="AG102" s="174"/>
      <c r="AH102" s="174"/>
      <c r="AI102" s="174"/>
      <c r="AJ102" s="174"/>
      <c r="AK102" s="174"/>
    </row>
    <row r="103" spans="1:37" s="160" customFormat="1" ht="30" customHeight="1" hidden="1" outlineLevel="1">
      <c r="A103" s="158" t="s">
        <v>517</v>
      </c>
      <c r="B103" s="159" t="s">
        <v>487</v>
      </c>
      <c r="C103" s="180"/>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row>
    <row r="104" spans="1:37" s="160" customFormat="1" ht="30" customHeight="1" hidden="1" outlineLevel="1">
      <c r="A104" s="158" t="s">
        <v>536</v>
      </c>
      <c r="B104" s="159" t="s">
        <v>536</v>
      </c>
      <c r="C104" s="180"/>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row>
    <row r="105" spans="1:37" ht="60" customHeight="1" hidden="1" outlineLevel="1">
      <c r="A105" s="153" t="s">
        <v>519</v>
      </c>
      <c r="B105" s="154" t="s">
        <v>520</v>
      </c>
      <c r="C105" s="187"/>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row>
    <row r="106" spans="1:37" s="160" customFormat="1" ht="30" customHeight="1" hidden="1" outlineLevel="1">
      <c r="A106" s="158" t="s">
        <v>519</v>
      </c>
      <c r="B106" s="159" t="s">
        <v>487</v>
      </c>
      <c r="C106" s="180"/>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row>
    <row r="107" spans="1:37" s="160" customFormat="1" ht="30" customHeight="1" hidden="1" outlineLevel="1">
      <c r="A107" s="158" t="s">
        <v>519</v>
      </c>
      <c r="B107" s="159" t="s">
        <v>487</v>
      </c>
      <c r="C107" s="180"/>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row>
    <row r="108" spans="1:37" s="160" customFormat="1" ht="30" customHeight="1" hidden="1" outlineLevel="1">
      <c r="A108" s="158" t="s">
        <v>536</v>
      </c>
      <c r="B108" s="159" t="s">
        <v>536</v>
      </c>
      <c r="C108" s="180"/>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37" ht="60" customHeight="1" collapsed="1">
      <c r="A109" s="153" t="s">
        <v>336</v>
      </c>
      <c r="B109" s="154" t="s">
        <v>521</v>
      </c>
      <c r="C109" s="187"/>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row>
    <row r="110" spans="1:37" ht="39.75" customHeight="1" hidden="1" outlineLevel="1">
      <c r="A110" s="153" t="s">
        <v>394</v>
      </c>
      <c r="B110" s="154" t="s">
        <v>522</v>
      </c>
      <c r="C110" s="187"/>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row>
    <row r="111" spans="1:37" s="160" customFormat="1" ht="30" customHeight="1" hidden="1" outlineLevel="1">
      <c r="A111" s="158" t="s">
        <v>394</v>
      </c>
      <c r="B111" s="159" t="s">
        <v>487</v>
      </c>
      <c r="C111" s="180"/>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row>
    <row r="112" spans="1:37" s="160" customFormat="1" ht="30" customHeight="1" hidden="1" outlineLevel="1">
      <c r="A112" s="158" t="s">
        <v>394</v>
      </c>
      <c r="B112" s="159" t="s">
        <v>487</v>
      </c>
      <c r="C112" s="180"/>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row>
    <row r="113" spans="1:37" s="160" customFormat="1" ht="30" customHeight="1" hidden="1" outlineLevel="1">
      <c r="A113" s="158" t="s">
        <v>536</v>
      </c>
      <c r="B113" s="159" t="s">
        <v>536</v>
      </c>
      <c r="C113" s="180"/>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row>
    <row r="114" spans="1:37" ht="39.75" customHeight="1" hidden="1" outlineLevel="1">
      <c r="A114" s="153" t="s">
        <v>395</v>
      </c>
      <c r="B114" s="154" t="s">
        <v>523</v>
      </c>
      <c r="C114" s="187"/>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row>
    <row r="115" spans="1:37" s="160" customFormat="1" ht="30" customHeight="1" hidden="1" outlineLevel="1">
      <c r="A115" s="158" t="s">
        <v>395</v>
      </c>
      <c r="B115" s="159" t="s">
        <v>487</v>
      </c>
      <c r="C115" s="180"/>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row>
    <row r="116" spans="1:37" s="160" customFormat="1" ht="30" customHeight="1" hidden="1" outlineLevel="1">
      <c r="A116" s="158" t="s">
        <v>395</v>
      </c>
      <c r="B116" s="159" t="s">
        <v>487</v>
      </c>
      <c r="C116" s="180"/>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row>
    <row r="117" spans="1:37" s="160" customFormat="1" ht="30" customHeight="1" hidden="1" outlineLevel="1">
      <c r="A117" s="158" t="s">
        <v>536</v>
      </c>
      <c r="B117" s="159" t="s">
        <v>536</v>
      </c>
      <c r="C117" s="180"/>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row>
    <row r="118" spans="1:37" ht="60" customHeight="1" collapsed="1">
      <c r="A118" s="153" t="s">
        <v>524</v>
      </c>
      <c r="B118" s="154" t="s">
        <v>525</v>
      </c>
      <c r="C118" s="187"/>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row>
    <row r="119" spans="1:37" ht="60" customHeight="1" hidden="1" outlineLevel="1">
      <c r="A119" s="153" t="s">
        <v>526</v>
      </c>
      <c r="B119" s="154" t="s">
        <v>527</v>
      </c>
      <c r="C119" s="187"/>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row>
    <row r="120" spans="1:37" s="163" customFormat="1" ht="30" customHeight="1" hidden="1" outlineLevel="1">
      <c r="A120" s="161" t="s">
        <v>526</v>
      </c>
      <c r="B120" s="162" t="s">
        <v>487</v>
      </c>
      <c r="C120" s="188"/>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row>
    <row r="121" spans="1:37" s="163" customFormat="1" ht="30" customHeight="1" hidden="1" outlineLevel="1">
      <c r="A121" s="161" t="s">
        <v>526</v>
      </c>
      <c r="B121" s="162" t="s">
        <v>487</v>
      </c>
      <c r="C121" s="188"/>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row>
    <row r="122" spans="1:37" s="163" customFormat="1" ht="30" customHeight="1" hidden="1" outlineLevel="1">
      <c r="A122" s="161" t="s">
        <v>536</v>
      </c>
      <c r="B122" s="162" t="s">
        <v>536</v>
      </c>
      <c r="C122" s="188"/>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row>
    <row r="123" spans="1:37" ht="60" customHeight="1" hidden="1" outlineLevel="1">
      <c r="A123" s="153" t="s">
        <v>528</v>
      </c>
      <c r="B123" s="154" t="s">
        <v>529</v>
      </c>
      <c r="C123" s="187"/>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row>
    <row r="124" spans="1:37" s="163" customFormat="1" ht="30" customHeight="1" hidden="1" outlineLevel="1">
      <c r="A124" s="161" t="s">
        <v>528</v>
      </c>
      <c r="B124" s="162" t="s">
        <v>487</v>
      </c>
      <c r="C124" s="188"/>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row>
    <row r="125" spans="1:37" s="163" customFormat="1" ht="30" customHeight="1" hidden="1" outlineLevel="1">
      <c r="A125" s="161" t="s">
        <v>528</v>
      </c>
      <c r="B125" s="162" t="s">
        <v>487</v>
      </c>
      <c r="C125" s="188"/>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row>
    <row r="126" spans="1:37" s="163" customFormat="1" ht="30" customHeight="1" hidden="1" outlineLevel="1">
      <c r="A126" s="161" t="s">
        <v>536</v>
      </c>
      <c r="B126" s="162" t="s">
        <v>536</v>
      </c>
      <c r="C126" s="188"/>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row>
    <row r="127" spans="1:37" ht="39.75" customHeight="1" collapsed="1">
      <c r="A127" s="153" t="s">
        <v>530</v>
      </c>
      <c r="B127" s="154" t="s">
        <v>531</v>
      </c>
      <c r="C127" s="187"/>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row>
    <row r="128" spans="1:37" s="166" customFormat="1" ht="39.75" customHeight="1">
      <c r="A128" s="164" t="s">
        <v>530</v>
      </c>
      <c r="B128" s="165" t="s">
        <v>271</v>
      </c>
      <c r="C128" s="189" t="s">
        <v>795</v>
      </c>
      <c r="D128" s="185">
        <v>0.8</v>
      </c>
      <c r="E128" s="185">
        <v>0</v>
      </c>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row>
    <row r="129" spans="1:37" s="166" customFormat="1" ht="30" customHeight="1">
      <c r="A129" s="164" t="s">
        <v>530</v>
      </c>
      <c r="B129" s="165" t="s">
        <v>272</v>
      </c>
      <c r="C129" s="189" t="s">
        <v>796</v>
      </c>
      <c r="D129" s="185">
        <v>1.26</v>
      </c>
      <c r="E129" s="185">
        <v>0</v>
      </c>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row>
    <row r="130" spans="1:37" s="166" customFormat="1" ht="30" customHeight="1">
      <c r="A130" s="164" t="s">
        <v>530</v>
      </c>
      <c r="B130" s="165" t="s">
        <v>273</v>
      </c>
      <c r="C130" s="189" t="s">
        <v>797</v>
      </c>
      <c r="D130" s="185">
        <v>0.4</v>
      </c>
      <c r="E130" s="185">
        <v>0</v>
      </c>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row>
    <row r="131" spans="1:37" s="166" customFormat="1" ht="30" customHeight="1">
      <c r="A131" s="164" t="s">
        <v>530</v>
      </c>
      <c r="B131" s="165" t="s">
        <v>274</v>
      </c>
      <c r="C131" s="189" t="s">
        <v>798</v>
      </c>
      <c r="D131" s="185">
        <v>1.26</v>
      </c>
      <c r="E131" s="185">
        <v>0</v>
      </c>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row>
    <row r="132" spans="1:37" ht="39.75" customHeight="1">
      <c r="A132" s="153" t="s">
        <v>532</v>
      </c>
      <c r="B132" s="154" t="s">
        <v>533</v>
      </c>
      <c r="C132" s="187"/>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row>
    <row r="133" spans="1:37" s="172" customFormat="1" ht="30" customHeight="1" hidden="1" outlineLevel="1">
      <c r="A133" s="170" t="s">
        <v>532</v>
      </c>
      <c r="B133" s="171" t="s">
        <v>487</v>
      </c>
      <c r="C133" s="190"/>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row>
    <row r="134" spans="1:37" s="172" customFormat="1" ht="30" customHeight="1" hidden="1" outlineLevel="1">
      <c r="A134" s="170" t="s">
        <v>532</v>
      </c>
      <c r="B134" s="171" t="s">
        <v>487</v>
      </c>
      <c r="C134" s="190"/>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row>
    <row r="135" spans="1:37" s="172" customFormat="1" ht="30" customHeight="1" hidden="1" outlineLevel="1">
      <c r="A135" s="170" t="s">
        <v>536</v>
      </c>
      <c r="B135" s="171" t="s">
        <v>536</v>
      </c>
      <c r="C135" s="190"/>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row>
    <row r="136" spans="1:37" ht="30" customHeight="1" collapsed="1">
      <c r="A136" s="153" t="s">
        <v>534</v>
      </c>
      <c r="B136" s="154" t="s">
        <v>535</v>
      </c>
      <c r="C136" s="187"/>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row>
    <row r="137" spans="1:37" s="169" customFormat="1" ht="36.75" customHeight="1">
      <c r="A137" s="167" t="s">
        <v>534</v>
      </c>
      <c r="B137" s="168" t="s">
        <v>806</v>
      </c>
      <c r="C137" s="186" t="s">
        <v>805</v>
      </c>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95">
        <v>0</v>
      </c>
      <c r="AI137" s="195">
        <f>4.55/1.18</f>
        <v>3.8559322033898304</v>
      </c>
      <c r="AJ137" s="178"/>
      <c r="AK137" s="178"/>
    </row>
    <row r="138" spans="3:37" ht="12">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row>
    <row r="139" spans="3:37" ht="12">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row>
    <row r="140" spans="3:37" ht="12">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row>
    <row r="141" spans="3:37" ht="12">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row>
    <row r="142" spans="3:37" ht="12">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row>
  </sheetData>
  <sheetProtection/>
  <mergeCells count="38">
    <mergeCell ref="B15:B18"/>
    <mergeCell ref="C15:C18"/>
    <mergeCell ref="D15:AK15"/>
    <mergeCell ref="D16:K16"/>
    <mergeCell ref="L16:Q16"/>
    <mergeCell ref="D17:E17"/>
    <mergeCell ref="F17:G17"/>
    <mergeCell ref="P17:Q17"/>
    <mergeCell ref="AJ16:AK16"/>
    <mergeCell ref="AJ17:AK17"/>
    <mergeCell ref="A13:AK13"/>
    <mergeCell ref="M2:N2"/>
    <mergeCell ref="O2:P2"/>
    <mergeCell ref="A4:AK4"/>
    <mergeCell ref="A7:AK7"/>
    <mergeCell ref="A5:AK5"/>
    <mergeCell ref="A12:AK12"/>
    <mergeCell ref="A8:AK8"/>
    <mergeCell ref="A10:AK10"/>
    <mergeCell ref="H17:I17"/>
    <mergeCell ref="AH17:AI17"/>
    <mergeCell ref="X17:Y17"/>
    <mergeCell ref="Z17:AA17"/>
    <mergeCell ref="AD17:AE17"/>
    <mergeCell ref="AB17:AC17"/>
    <mergeCell ref="J17:K17"/>
    <mergeCell ref="T17:U17"/>
    <mergeCell ref="AF17:AG17"/>
    <mergeCell ref="V16:Y16"/>
    <mergeCell ref="R16:U16"/>
    <mergeCell ref="Z16:AE16"/>
    <mergeCell ref="A14:AK14"/>
    <mergeCell ref="A15:A18"/>
    <mergeCell ref="N17:O17"/>
    <mergeCell ref="AF16:AI16"/>
    <mergeCell ref="V17:W17"/>
    <mergeCell ref="L17:M17"/>
    <mergeCell ref="R17:S17"/>
  </mergeCells>
  <printOptions/>
  <pageMargins left="0.7086614173228347" right="0.7086614173228347" top="0.7480314960629921" bottom="0.7480314960629921" header="0.31496062992125984" footer="0.31496062992125984"/>
  <pageSetup horizontalDpi="600" verticalDpi="600" orientation="landscape" paperSize="8" scale="60" r:id="rId3"/>
  <colBreaks count="1" manualBreakCount="1">
    <brk id="17" max="136" man="1"/>
  </colBreaks>
  <legacyDrawing r:id="rId2"/>
</worksheet>
</file>

<file path=xl/worksheets/sheet10.xml><?xml version="1.0" encoding="utf-8"?>
<worksheet xmlns="http://schemas.openxmlformats.org/spreadsheetml/2006/main" xmlns:r="http://schemas.openxmlformats.org/officeDocument/2006/relationships">
  <sheetPr>
    <tabColor indexed="40"/>
  </sheetPr>
  <dimension ref="A1:AL144"/>
  <sheetViews>
    <sheetView zoomScale="55" zoomScaleNormal="55" zoomScalePageLayoutView="0" workbookViewId="0" topLeftCell="A1">
      <pane ySplit="12" topLeftCell="A13" activePane="bottomLeft" state="frozen"/>
      <selection pane="topLeft" activeCell="H37" sqref="H37"/>
      <selection pane="bottomLeft" activeCell="I22" sqref="I22"/>
    </sheetView>
  </sheetViews>
  <sheetFormatPr defaultColWidth="9.00390625" defaultRowHeight="15.75" outlineLevelRow="1"/>
  <cols>
    <col min="1" max="1" width="9.75390625" style="6" customWidth="1"/>
    <col min="2" max="2" width="53.875" style="7" customWidth="1"/>
    <col min="3" max="3" width="13.00390625" style="7" customWidth="1"/>
    <col min="4" max="4" width="20.125" style="7" customWidth="1"/>
    <col min="5" max="5" width="15.75390625" style="7" customWidth="1"/>
    <col min="6" max="6" width="16.75390625" style="7" customWidth="1"/>
    <col min="7" max="7" width="28.375" style="7" customWidth="1"/>
    <col min="8" max="8" width="20.50390625" style="7" customWidth="1"/>
    <col min="9" max="9" width="24.25390625" style="7" customWidth="1"/>
    <col min="10" max="11" width="28.375" style="7" customWidth="1"/>
    <col min="12" max="12" width="24.375" style="7" customWidth="1"/>
    <col min="13" max="13" width="33.25390625" style="7" customWidth="1"/>
    <col min="14" max="14" width="42.125" style="7" customWidth="1"/>
    <col min="15" max="17" width="17.125" style="7" customWidth="1"/>
    <col min="18" max="18" width="13.50390625" style="7" customWidth="1"/>
    <col min="19" max="19" width="6.875" style="7" bestFit="1" customWidth="1"/>
    <col min="20" max="20" width="6.625" style="7" customWidth="1"/>
    <col min="21" max="21" width="8.125" style="7" customWidth="1"/>
    <col min="22" max="22" width="12.125" style="7" customWidth="1"/>
    <col min="23" max="16384" width="9.00390625" style="6" customWidth="1"/>
  </cols>
  <sheetData>
    <row r="1" spans="5:18" ht="18.75" outlineLevel="1">
      <c r="E1" s="1"/>
      <c r="F1" s="1"/>
      <c r="G1" s="1"/>
      <c r="H1" s="1"/>
      <c r="I1" s="1"/>
      <c r="J1" s="1"/>
      <c r="K1" s="1"/>
      <c r="L1" s="1"/>
      <c r="M1" s="1"/>
      <c r="R1" s="26" t="s">
        <v>37</v>
      </c>
    </row>
    <row r="2" spans="5:18" ht="18.75" outlineLevel="1">
      <c r="E2" s="1"/>
      <c r="F2" s="1"/>
      <c r="G2" s="1"/>
      <c r="H2" s="1"/>
      <c r="I2" s="1"/>
      <c r="J2" s="1"/>
      <c r="K2" s="1"/>
      <c r="L2" s="1"/>
      <c r="M2" s="1"/>
      <c r="R2" s="15" t="s">
        <v>537</v>
      </c>
    </row>
    <row r="3" spans="5:18" ht="18.75" outlineLevel="1">
      <c r="E3" s="1"/>
      <c r="F3" s="1"/>
      <c r="G3" s="1"/>
      <c r="H3" s="1"/>
      <c r="I3" s="1"/>
      <c r="J3" s="1"/>
      <c r="K3" s="1"/>
      <c r="L3" s="1"/>
      <c r="M3" s="1"/>
      <c r="R3" s="15" t="s">
        <v>867</v>
      </c>
    </row>
    <row r="4" spans="1:18" ht="15.75" outlineLevel="1">
      <c r="A4" s="291" t="s">
        <v>101</v>
      </c>
      <c r="B4" s="291"/>
      <c r="C4" s="291"/>
      <c r="D4" s="291"/>
      <c r="E4" s="291"/>
      <c r="F4" s="291"/>
      <c r="G4" s="291"/>
      <c r="H4" s="291"/>
      <c r="I4" s="291"/>
      <c r="J4" s="291"/>
      <c r="K4" s="291"/>
      <c r="L4" s="291"/>
      <c r="M4" s="291"/>
      <c r="N4" s="291"/>
      <c r="O4" s="291"/>
      <c r="P4" s="291"/>
      <c r="Q4" s="291"/>
      <c r="R4" s="291"/>
    </row>
    <row r="5" spans="1:18" ht="15.75" outlineLevel="1">
      <c r="A5" s="114"/>
      <c r="B5" s="114"/>
      <c r="C5" s="114"/>
      <c r="D5" s="114"/>
      <c r="E5" s="114"/>
      <c r="F5" s="114"/>
      <c r="G5" s="114"/>
      <c r="H5" s="114"/>
      <c r="I5" s="114"/>
      <c r="J5" s="114"/>
      <c r="K5" s="114"/>
      <c r="L5" s="114"/>
      <c r="M5" s="114"/>
      <c r="N5" s="114"/>
      <c r="O5" s="114"/>
      <c r="P5" s="114"/>
      <c r="Q5" s="114"/>
      <c r="R5" s="114"/>
    </row>
    <row r="6" spans="1:38" ht="15.75" outlineLevel="1">
      <c r="A6" s="331" t="s">
        <v>306</v>
      </c>
      <c r="B6" s="332"/>
      <c r="C6" s="332"/>
      <c r="D6" s="332"/>
      <c r="E6" s="332"/>
      <c r="F6" s="332"/>
      <c r="G6" s="332"/>
      <c r="H6" s="332"/>
      <c r="I6" s="332"/>
      <c r="J6" s="332"/>
      <c r="K6" s="332"/>
      <c r="L6" s="332"/>
      <c r="M6" s="332"/>
      <c r="N6" s="332"/>
      <c r="O6" s="332"/>
      <c r="P6" s="332"/>
      <c r="Q6" s="332"/>
      <c r="R6" s="332"/>
      <c r="S6" s="97"/>
      <c r="T6" s="97"/>
      <c r="U6" s="97"/>
      <c r="V6" s="97"/>
      <c r="W6" s="97"/>
      <c r="X6" s="97"/>
      <c r="Y6" s="97"/>
      <c r="Z6" s="97"/>
      <c r="AA6" s="97"/>
      <c r="AB6" s="97"/>
      <c r="AC6" s="97"/>
      <c r="AD6" s="97"/>
      <c r="AE6" s="97"/>
      <c r="AF6" s="97"/>
      <c r="AG6" s="97"/>
      <c r="AH6" s="97"/>
      <c r="AI6" s="97"/>
      <c r="AJ6" s="97"/>
      <c r="AK6" s="97"/>
      <c r="AL6" s="97"/>
    </row>
    <row r="7" spans="1:38" ht="15.75" outlineLevel="1">
      <c r="A7" s="264"/>
      <c r="B7" s="264"/>
      <c r="C7" s="264"/>
      <c r="D7" s="264"/>
      <c r="E7" s="264"/>
      <c r="F7" s="264"/>
      <c r="G7" s="264"/>
      <c r="H7" s="264"/>
      <c r="I7" s="264"/>
      <c r="J7" s="264"/>
      <c r="K7" s="264"/>
      <c r="L7" s="264"/>
      <c r="M7" s="264"/>
      <c r="N7" s="264"/>
      <c r="O7" s="264"/>
      <c r="P7" s="264"/>
      <c r="Q7" s="264"/>
      <c r="R7" s="264"/>
      <c r="S7" s="92"/>
      <c r="T7" s="92"/>
      <c r="U7" s="92"/>
      <c r="V7" s="92"/>
      <c r="W7" s="92"/>
      <c r="X7" s="92"/>
      <c r="Y7" s="92"/>
      <c r="Z7" s="92"/>
      <c r="AA7" s="92"/>
      <c r="AB7" s="92"/>
      <c r="AC7" s="92"/>
      <c r="AD7" s="92"/>
      <c r="AE7" s="92"/>
      <c r="AF7" s="92"/>
      <c r="AG7" s="92"/>
      <c r="AH7" s="92"/>
      <c r="AI7" s="92"/>
      <c r="AJ7" s="92"/>
      <c r="AK7" s="92"/>
      <c r="AL7" s="92"/>
    </row>
    <row r="8" spans="1:38" ht="15.75" outlineLevel="1">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row>
    <row r="9" spans="1:38" ht="15.75" outlineLevel="1">
      <c r="A9" s="259" t="s">
        <v>515</v>
      </c>
      <c r="B9" s="259"/>
      <c r="C9" s="259"/>
      <c r="D9" s="259"/>
      <c r="E9" s="259"/>
      <c r="F9" s="259"/>
      <c r="G9" s="259"/>
      <c r="H9" s="259"/>
      <c r="I9" s="259"/>
      <c r="J9" s="259"/>
      <c r="K9" s="259"/>
      <c r="L9" s="259"/>
      <c r="M9" s="259"/>
      <c r="N9" s="259"/>
      <c r="O9" s="259"/>
      <c r="P9" s="259"/>
      <c r="Q9" s="259"/>
      <c r="R9" s="259"/>
      <c r="S9" s="46"/>
      <c r="T9" s="46"/>
      <c r="U9" s="46"/>
      <c r="V9" s="46"/>
      <c r="W9" s="46"/>
      <c r="X9" s="46"/>
      <c r="Y9" s="46"/>
      <c r="Z9" s="46"/>
      <c r="AA9" s="46"/>
      <c r="AB9" s="46"/>
      <c r="AC9" s="46"/>
      <c r="AD9" s="46"/>
      <c r="AE9" s="46"/>
      <c r="AF9" s="46"/>
      <c r="AG9" s="46"/>
      <c r="AH9" s="46"/>
      <c r="AI9" s="46"/>
      <c r="AJ9" s="46"/>
      <c r="AK9" s="46"/>
      <c r="AL9" s="46"/>
    </row>
    <row r="10" spans="1:18" ht="15" customHeight="1" outlineLevel="1">
      <c r="A10" s="336"/>
      <c r="B10" s="336"/>
      <c r="C10" s="336"/>
      <c r="D10" s="336"/>
      <c r="E10" s="336"/>
      <c r="F10" s="336"/>
      <c r="G10" s="336"/>
      <c r="H10" s="336"/>
      <c r="I10" s="336"/>
      <c r="J10" s="336"/>
      <c r="K10" s="336"/>
      <c r="L10" s="336"/>
      <c r="M10" s="336"/>
      <c r="N10" s="336"/>
      <c r="O10" s="336"/>
      <c r="P10" s="336"/>
      <c r="Q10" s="336"/>
      <c r="R10" s="336"/>
    </row>
    <row r="11" spans="1:18" s="7" customFormat="1" ht="184.5" customHeight="1">
      <c r="A11" s="118" t="s">
        <v>727</v>
      </c>
      <c r="B11" s="118" t="s">
        <v>567</v>
      </c>
      <c r="C11" s="118" t="s">
        <v>540</v>
      </c>
      <c r="D11" s="80" t="s">
        <v>557</v>
      </c>
      <c r="E11" s="80" t="s">
        <v>552</v>
      </c>
      <c r="F11" s="118" t="s">
        <v>685</v>
      </c>
      <c r="G11" s="100" t="s">
        <v>579</v>
      </c>
      <c r="H11" s="118" t="s">
        <v>620</v>
      </c>
      <c r="I11" s="118" t="s">
        <v>628</v>
      </c>
      <c r="J11" s="118" t="s">
        <v>629</v>
      </c>
      <c r="K11" s="118" t="s">
        <v>622</v>
      </c>
      <c r="L11" s="121" t="s">
        <v>626</v>
      </c>
      <c r="M11" s="123" t="s">
        <v>684</v>
      </c>
      <c r="N11" s="77" t="s">
        <v>621</v>
      </c>
      <c r="O11" s="101" t="s">
        <v>627</v>
      </c>
      <c r="P11" s="101" t="s">
        <v>623</v>
      </c>
      <c r="Q11" s="101" t="s">
        <v>624</v>
      </c>
      <c r="R11" s="118" t="s">
        <v>625</v>
      </c>
    </row>
    <row r="12" spans="1:22" ht="18.75" customHeight="1">
      <c r="A12" s="48">
        <v>1</v>
      </c>
      <c r="B12" s="48">
        <v>2</v>
      </c>
      <c r="C12" s="48">
        <v>3</v>
      </c>
      <c r="D12" s="48">
        <v>4</v>
      </c>
      <c r="E12" s="48">
        <v>5</v>
      </c>
      <c r="F12" s="48">
        <v>6</v>
      </c>
      <c r="G12" s="48">
        <v>7</v>
      </c>
      <c r="H12" s="48">
        <v>8</v>
      </c>
      <c r="I12" s="48">
        <v>9</v>
      </c>
      <c r="J12" s="48">
        <v>10</v>
      </c>
      <c r="K12" s="48">
        <v>11</v>
      </c>
      <c r="L12" s="48">
        <v>12</v>
      </c>
      <c r="M12" s="48">
        <v>13</v>
      </c>
      <c r="N12" s="48">
        <v>14</v>
      </c>
      <c r="O12" s="48">
        <v>15</v>
      </c>
      <c r="P12" s="48">
        <v>16</v>
      </c>
      <c r="Q12" s="48">
        <v>17</v>
      </c>
      <c r="R12" s="48">
        <v>18</v>
      </c>
      <c r="S12" s="6"/>
      <c r="T12" s="6"/>
      <c r="U12" s="6"/>
      <c r="V12" s="6"/>
    </row>
    <row r="13" spans="1:18" ht="39.75" customHeight="1">
      <c r="A13" s="153" t="s">
        <v>465</v>
      </c>
      <c r="B13" s="154" t="s">
        <v>466</v>
      </c>
      <c r="C13" s="187"/>
      <c r="D13" s="187"/>
      <c r="E13" s="187"/>
      <c r="F13" s="187"/>
      <c r="G13" s="187"/>
      <c r="H13" s="187"/>
      <c r="I13" s="187"/>
      <c r="J13" s="187"/>
      <c r="K13" s="187"/>
      <c r="L13" s="187"/>
      <c r="M13" s="187"/>
      <c r="N13" s="187"/>
      <c r="O13" s="187"/>
      <c r="P13" s="187"/>
      <c r="Q13" s="187"/>
      <c r="R13" s="187"/>
    </row>
    <row r="14" spans="1:18" ht="39.75" customHeight="1">
      <c r="A14" s="155" t="s">
        <v>467</v>
      </c>
      <c r="B14" s="156" t="s">
        <v>468</v>
      </c>
      <c r="C14" s="182"/>
      <c r="D14" s="182"/>
      <c r="E14" s="182"/>
      <c r="F14" s="182"/>
      <c r="G14" s="182"/>
      <c r="H14" s="182"/>
      <c r="I14" s="182"/>
      <c r="J14" s="182"/>
      <c r="K14" s="182"/>
      <c r="L14" s="182"/>
      <c r="M14" s="182"/>
      <c r="N14" s="182"/>
      <c r="O14" s="182"/>
      <c r="P14" s="182"/>
      <c r="Q14" s="182"/>
      <c r="R14" s="182"/>
    </row>
    <row r="15" spans="1:18" ht="39.75" customHeight="1">
      <c r="A15" s="158" t="s">
        <v>469</v>
      </c>
      <c r="B15" s="159" t="s">
        <v>470</v>
      </c>
      <c r="C15" s="180"/>
      <c r="D15" s="180"/>
      <c r="E15" s="180"/>
      <c r="F15" s="180"/>
      <c r="G15" s="180"/>
      <c r="H15" s="180"/>
      <c r="I15" s="180"/>
      <c r="J15" s="180"/>
      <c r="K15" s="180"/>
      <c r="L15" s="180"/>
      <c r="M15" s="180"/>
      <c r="N15" s="180"/>
      <c r="O15" s="180"/>
      <c r="P15" s="180"/>
      <c r="Q15" s="180"/>
      <c r="R15" s="180"/>
    </row>
    <row r="16" spans="1:18" ht="56.25" customHeight="1">
      <c r="A16" s="161" t="s">
        <v>471</v>
      </c>
      <c r="B16" s="162" t="s">
        <v>472</v>
      </c>
      <c r="C16" s="188"/>
      <c r="D16" s="188"/>
      <c r="E16" s="188"/>
      <c r="F16" s="188"/>
      <c r="G16" s="188"/>
      <c r="H16" s="188"/>
      <c r="I16" s="188"/>
      <c r="J16" s="188"/>
      <c r="K16" s="188"/>
      <c r="L16" s="188"/>
      <c r="M16" s="188"/>
      <c r="N16" s="188"/>
      <c r="O16" s="188"/>
      <c r="P16" s="188"/>
      <c r="Q16" s="188"/>
      <c r="R16" s="188"/>
    </row>
    <row r="17" spans="1:18" ht="39.75" customHeight="1">
      <c r="A17" s="164" t="s">
        <v>473</v>
      </c>
      <c r="B17" s="165" t="s">
        <v>474</v>
      </c>
      <c r="C17" s="189"/>
      <c r="D17" s="189"/>
      <c r="E17" s="189"/>
      <c r="F17" s="189"/>
      <c r="G17" s="189"/>
      <c r="H17" s="189"/>
      <c r="I17" s="189"/>
      <c r="J17" s="189"/>
      <c r="K17" s="189"/>
      <c r="L17" s="189"/>
      <c r="M17" s="189"/>
      <c r="N17" s="189"/>
      <c r="O17" s="189"/>
      <c r="P17" s="189"/>
      <c r="Q17" s="189"/>
      <c r="R17" s="189"/>
    </row>
    <row r="18" spans="1:18" ht="39.75" customHeight="1">
      <c r="A18" s="170" t="s">
        <v>475</v>
      </c>
      <c r="B18" s="171" t="s">
        <v>476</v>
      </c>
      <c r="C18" s="190"/>
      <c r="D18" s="190"/>
      <c r="E18" s="190"/>
      <c r="F18" s="190"/>
      <c r="G18" s="190"/>
      <c r="H18" s="190"/>
      <c r="I18" s="190"/>
      <c r="J18" s="190"/>
      <c r="K18" s="190"/>
      <c r="L18" s="190"/>
      <c r="M18" s="190"/>
      <c r="N18" s="190"/>
      <c r="O18" s="190"/>
      <c r="P18" s="190"/>
      <c r="Q18" s="190"/>
      <c r="R18" s="190"/>
    </row>
    <row r="19" spans="1:18" ht="39.75" customHeight="1">
      <c r="A19" s="167" t="s">
        <v>477</v>
      </c>
      <c r="B19" s="168" t="s">
        <v>481</v>
      </c>
      <c r="C19" s="186"/>
      <c r="D19" s="186"/>
      <c r="E19" s="186"/>
      <c r="F19" s="186"/>
      <c r="G19" s="186"/>
      <c r="H19" s="186"/>
      <c r="I19" s="186"/>
      <c r="J19" s="186"/>
      <c r="K19" s="186"/>
      <c r="L19" s="186"/>
      <c r="M19" s="186"/>
      <c r="N19" s="186"/>
      <c r="O19" s="186"/>
      <c r="P19" s="186"/>
      <c r="Q19" s="186"/>
      <c r="R19" s="186"/>
    </row>
    <row r="20" spans="1:18" ht="39.75" customHeight="1">
      <c r="A20" s="153"/>
      <c r="B20" s="154"/>
      <c r="C20" s="187"/>
      <c r="D20" s="187"/>
      <c r="E20" s="187"/>
      <c r="F20" s="187"/>
      <c r="G20" s="187"/>
      <c r="H20" s="187"/>
      <c r="I20" s="187"/>
      <c r="J20" s="187"/>
      <c r="K20" s="187"/>
      <c r="L20" s="187"/>
      <c r="M20" s="187"/>
      <c r="N20" s="187"/>
      <c r="O20" s="187"/>
      <c r="P20" s="187"/>
      <c r="Q20" s="187"/>
      <c r="R20" s="187"/>
    </row>
    <row r="21" spans="1:18" ht="39.75" customHeight="1">
      <c r="A21" s="153" t="s">
        <v>326</v>
      </c>
      <c r="B21" s="154" t="s">
        <v>358</v>
      </c>
      <c r="C21" s="187"/>
      <c r="D21" s="187"/>
      <c r="E21" s="187"/>
      <c r="F21" s="187"/>
      <c r="G21" s="187"/>
      <c r="H21" s="187"/>
      <c r="I21" s="187"/>
      <c r="J21" s="187"/>
      <c r="K21" s="187"/>
      <c r="L21" s="187"/>
      <c r="M21" s="187"/>
      <c r="N21" s="187"/>
      <c r="O21" s="187"/>
      <c r="P21" s="187"/>
      <c r="Q21" s="187"/>
      <c r="R21" s="187"/>
    </row>
    <row r="22" spans="1:18" ht="39.75" customHeight="1">
      <c r="A22" s="153" t="s">
        <v>327</v>
      </c>
      <c r="B22" s="154" t="s">
        <v>482</v>
      </c>
      <c r="C22" s="187"/>
      <c r="D22" s="187"/>
      <c r="E22" s="187"/>
      <c r="F22" s="187"/>
      <c r="G22" s="187"/>
      <c r="H22" s="187"/>
      <c r="I22" s="187"/>
      <c r="J22" s="187"/>
      <c r="K22" s="187"/>
      <c r="L22" s="187"/>
      <c r="M22" s="187"/>
      <c r="N22" s="187"/>
      <c r="O22" s="187"/>
      <c r="P22" s="187"/>
      <c r="Q22" s="187"/>
      <c r="R22" s="187"/>
    </row>
    <row r="23" spans="1:18" ht="39.75" customHeight="1">
      <c r="A23" s="153" t="s">
        <v>329</v>
      </c>
      <c r="B23" s="154" t="s">
        <v>483</v>
      </c>
      <c r="C23" s="187"/>
      <c r="D23" s="187"/>
      <c r="E23" s="187"/>
      <c r="F23" s="187"/>
      <c r="G23" s="187"/>
      <c r="H23" s="187"/>
      <c r="I23" s="187"/>
      <c r="J23" s="187"/>
      <c r="K23" s="187"/>
      <c r="L23" s="187"/>
      <c r="M23" s="187"/>
      <c r="N23" s="187"/>
      <c r="O23" s="187"/>
      <c r="P23" s="187"/>
      <c r="Q23" s="187"/>
      <c r="R23" s="187"/>
    </row>
    <row r="24" spans="1:18" ht="39.75" customHeight="1" hidden="1" outlineLevel="1">
      <c r="A24" s="153" t="s">
        <v>359</v>
      </c>
      <c r="B24" s="154" t="s">
        <v>484</v>
      </c>
      <c r="C24" s="187"/>
      <c r="D24" s="187"/>
      <c r="E24" s="187"/>
      <c r="F24" s="187"/>
      <c r="G24" s="187"/>
      <c r="H24" s="187"/>
      <c r="I24" s="187"/>
      <c r="J24" s="187"/>
      <c r="K24" s="187"/>
      <c r="L24" s="187"/>
      <c r="M24" s="187"/>
      <c r="N24" s="187"/>
      <c r="O24" s="187"/>
      <c r="P24" s="187"/>
      <c r="Q24" s="187"/>
      <c r="R24" s="187"/>
    </row>
    <row r="25" spans="1:18" ht="39.75" customHeight="1" hidden="1" outlineLevel="1">
      <c r="A25" s="153" t="s">
        <v>360</v>
      </c>
      <c r="B25" s="154" t="s">
        <v>485</v>
      </c>
      <c r="C25" s="187"/>
      <c r="D25" s="187"/>
      <c r="E25" s="187"/>
      <c r="F25" s="187"/>
      <c r="G25" s="187"/>
      <c r="H25" s="187"/>
      <c r="I25" s="187"/>
      <c r="J25" s="187"/>
      <c r="K25" s="187"/>
      <c r="L25" s="187"/>
      <c r="M25" s="187"/>
      <c r="N25" s="187"/>
      <c r="O25" s="187"/>
      <c r="P25" s="187"/>
      <c r="Q25" s="187"/>
      <c r="R25" s="187"/>
    </row>
    <row r="26" spans="1:18" ht="39.75" customHeight="1" hidden="1" outlineLevel="1">
      <c r="A26" s="153" t="s">
        <v>361</v>
      </c>
      <c r="B26" s="154" t="s">
        <v>486</v>
      </c>
      <c r="C26" s="187"/>
      <c r="D26" s="187"/>
      <c r="E26" s="187"/>
      <c r="F26" s="187"/>
      <c r="G26" s="187"/>
      <c r="H26" s="187"/>
      <c r="I26" s="187"/>
      <c r="J26" s="187"/>
      <c r="K26" s="187"/>
      <c r="L26" s="187"/>
      <c r="M26" s="187"/>
      <c r="N26" s="187"/>
      <c r="O26" s="187"/>
      <c r="P26" s="187"/>
      <c r="Q26" s="187"/>
      <c r="R26" s="187"/>
    </row>
    <row r="27" spans="1:18" ht="39.75" customHeight="1" hidden="1" outlineLevel="1">
      <c r="A27" s="155" t="s">
        <v>361</v>
      </c>
      <c r="B27" s="156" t="s">
        <v>487</v>
      </c>
      <c r="C27" s="182"/>
      <c r="D27" s="182"/>
      <c r="E27" s="182"/>
      <c r="F27" s="182"/>
      <c r="G27" s="182"/>
      <c r="H27" s="182"/>
      <c r="I27" s="182"/>
      <c r="J27" s="182"/>
      <c r="K27" s="182"/>
      <c r="L27" s="182"/>
      <c r="M27" s="182"/>
      <c r="N27" s="182"/>
      <c r="O27" s="182"/>
      <c r="P27" s="182"/>
      <c r="Q27" s="182"/>
      <c r="R27" s="182"/>
    </row>
    <row r="28" spans="1:18" ht="39.75" customHeight="1" hidden="1" outlineLevel="1">
      <c r="A28" s="155" t="s">
        <v>361</v>
      </c>
      <c r="B28" s="156" t="s">
        <v>487</v>
      </c>
      <c r="C28" s="182"/>
      <c r="D28" s="182"/>
      <c r="E28" s="182"/>
      <c r="F28" s="182"/>
      <c r="G28" s="182"/>
      <c r="H28" s="182"/>
      <c r="I28" s="182"/>
      <c r="J28" s="182"/>
      <c r="K28" s="182"/>
      <c r="L28" s="182"/>
      <c r="M28" s="182"/>
      <c r="N28" s="182"/>
      <c r="O28" s="182"/>
      <c r="P28" s="182"/>
      <c r="Q28" s="182"/>
      <c r="R28" s="182"/>
    </row>
    <row r="29" spans="1:18" ht="39.75" customHeight="1" hidden="1" outlineLevel="1">
      <c r="A29" s="155" t="s">
        <v>536</v>
      </c>
      <c r="B29" s="156" t="s">
        <v>536</v>
      </c>
      <c r="C29" s="182"/>
      <c r="D29" s="182"/>
      <c r="E29" s="182"/>
      <c r="F29" s="182"/>
      <c r="G29" s="182"/>
      <c r="H29" s="182"/>
      <c r="I29" s="182"/>
      <c r="J29" s="182"/>
      <c r="K29" s="182"/>
      <c r="L29" s="182"/>
      <c r="M29" s="182"/>
      <c r="N29" s="182"/>
      <c r="O29" s="182"/>
      <c r="P29" s="182"/>
      <c r="Q29" s="182"/>
      <c r="R29" s="182"/>
    </row>
    <row r="30" spans="1:18" ht="39.75" customHeight="1" collapsed="1">
      <c r="A30" s="153" t="s">
        <v>330</v>
      </c>
      <c r="B30" s="154" t="s">
        <v>488</v>
      </c>
      <c r="C30" s="187"/>
      <c r="D30" s="187"/>
      <c r="E30" s="187"/>
      <c r="F30" s="187"/>
      <c r="G30" s="187"/>
      <c r="H30" s="187"/>
      <c r="I30" s="187"/>
      <c r="J30" s="187"/>
      <c r="K30" s="187"/>
      <c r="L30" s="187"/>
      <c r="M30" s="187"/>
      <c r="N30" s="187"/>
      <c r="O30" s="187"/>
      <c r="P30" s="187"/>
      <c r="Q30" s="187"/>
      <c r="R30" s="187"/>
    </row>
    <row r="31" spans="1:18" ht="39.75" customHeight="1" hidden="1" outlineLevel="1">
      <c r="A31" s="153" t="s">
        <v>363</v>
      </c>
      <c r="B31" s="154" t="s">
        <v>489</v>
      </c>
      <c r="C31" s="187"/>
      <c r="D31" s="187"/>
      <c r="E31" s="187"/>
      <c r="F31" s="187"/>
      <c r="G31" s="187"/>
      <c r="H31" s="187"/>
      <c r="I31" s="187"/>
      <c r="J31" s="187"/>
      <c r="K31" s="187"/>
      <c r="L31" s="187"/>
      <c r="M31" s="187"/>
      <c r="N31" s="187"/>
      <c r="O31" s="187"/>
      <c r="P31" s="187"/>
      <c r="Q31" s="187"/>
      <c r="R31" s="187"/>
    </row>
    <row r="32" spans="1:18" ht="39.75" customHeight="1" hidden="1" outlineLevel="1">
      <c r="A32" s="155" t="s">
        <v>363</v>
      </c>
      <c r="B32" s="156" t="s">
        <v>487</v>
      </c>
      <c r="C32" s="182"/>
      <c r="D32" s="182"/>
      <c r="E32" s="182"/>
      <c r="F32" s="182"/>
      <c r="G32" s="182"/>
      <c r="H32" s="182"/>
      <c r="I32" s="182"/>
      <c r="J32" s="182"/>
      <c r="K32" s="182"/>
      <c r="L32" s="182"/>
      <c r="M32" s="182"/>
      <c r="N32" s="182"/>
      <c r="O32" s="182"/>
      <c r="P32" s="182"/>
      <c r="Q32" s="182"/>
      <c r="R32" s="182"/>
    </row>
    <row r="33" spans="1:18" ht="39.75" customHeight="1" hidden="1" outlineLevel="1">
      <c r="A33" s="155" t="s">
        <v>363</v>
      </c>
      <c r="B33" s="156" t="s">
        <v>487</v>
      </c>
      <c r="C33" s="182"/>
      <c r="D33" s="182"/>
      <c r="E33" s="182"/>
      <c r="F33" s="182"/>
      <c r="G33" s="182"/>
      <c r="H33" s="182"/>
      <c r="I33" s="182"/>
      <c r="J33" s="182"/>
      <c r="K33" s="182"/>
      <c r="L33" s="182"/>
      <c r="M33" s="182"/>
      <c r="N33" s="182"/>
      <c r="O33" s="182"/>
      <c r="P33" s="182"/>
      <c r="Q33" s="182"/>
      <c r="R33" s="182"/>
    </row>
    <row r="34" spans="1:18" ht="39.75" customHeight="1" hidden="1" outlineLevel="1">
      <c r="A34" s="155" t="s">
        <v>536</v>
      </c>
      <c r="B34" s="156" t="s">
        <v>536</v>
      </c>
      <c r="C34" s="182"/>
      <c r="D34" s="182"/>
      <c r="E34" s="182"/>
      <c r="F34" s="182"/>
      <c r="G34" s="182"/>
      <c r="H34" s="182"/>
      <c r="I34" s="182"/>
      <c r="J34" s="182"/>
      <c r="K34" s="182"/>
      <c r="L34" s="182"/>
      <c r="M34" s="182"/>
      <c r="N34" s="182"/>
      <c r="O34" s="182"/>
      <c r="P34" s="182"/>
      <c r="Q34" s="182"/>
      <c r="R34" s="182"/>
    </row>
    <row r="35" spans="1:18" ht="39.75" customHeight="1" hidden="1" outlineLevel="1">
      <c r="A35" s="153" t="s">
        <v>364</v>
      </c>
      <c r="B35" s="154" t="s">
        <v>490</v>
      </c>
      <c r="C35" s="187"/>
      <c r="D35" s="187"/>
      <c r="E35" s="187"/>
      <c r="F35" s="187"/>
      <c r="G35" s="187"/>
      <c r="H35" s="187"/>
      <c r="I35" s="187"/>
      <c r="J35" s="187"/>
      <c r="K35" s="187"/>
      <c r="L35" s="187"/>
      <c r="M35" s="187"/>
      <c r="N35" s="187"/>
      <c r="O35" s="187"/>
      <c r="P35" s="187"/>
      <c r="Q35" s="187"/>
      <c r="R35" s="187"/>
    </row>
    <row r="36" spans="1:18" ht="39.75" customHeight="1" hidden="1" outlineLevel="1">
      <c r="A36" s="155" t="s">
        <v>364</v>
      </c>
      <c r="B36" s="156" t="s">
        <v>487</v>
      </c>
      <c r="C36" s="182"/>
      <c r="D36" s="182"/>
      <c r="E36" s="182"/>
      <c r="F36" s="182"/>
      <c r="G36" s="182"/>
      <c r="H36" s="182"/>
      <c r="I36" s="182"/>
      <c r="J36" s="182"/>
      <c r="K36" s="182"/>
      <c r="L36" s="182"/>
      <c r="M36" s="182"/>
      <c r="N36" s="182"/>
      <c r="O36" s="182"/>
      <c r="P36" s="182"/>
      <c r="Q36" s="182"/>
      <c r="R36" s="182"/>
    </row>
    <row r="37" spans="1:18" ht="39.75" customHeight="1" hidden="1" outlineLevel="1">
      <c r="A37" s="155" t="s">
        <v>364</v>
      </c>
      <c r="B37" s="156" t="s">
        <v>487</v>
      </c>
      <c r="C37" s="182"/>
      <c r="D37" s="182"/>
      <c r="E37" s="182"/>
      <c r="F37" s="182"/>
      <c r="G37" s="182"/>
      <c r="H37" s="182"/>
      <c r="I37" s="182"/>
      <c r="J37" s="182"/>
      <c r="K37" s="182"/>
      <c r="L37" s="182"/>
      <c r="M37" s="182"/>
      <c r="N37" s="182"/>
      <c r="O37" s="182"/>
      <c r="P37" s="182"/>
      <c r="Q37" s="182"/>
      <c r="R37" s="182"/>
    </row>
    <row r="38" spans="1:18" ht="39.75" customHeight="1" hidden="1" outlineLevel="1">
      <c r="A38" s="155" t="s">
        <v>536</v>
      </c>
      <c r="B38" s="156" t="s">
        <v>536</v>
      </c>
      <c r="C38" s="182"/>
      <c r="D38" s="182"/>
      <c r="E38" s="182"/>
      <c r="F38" s="182"/>
      <c r="G38" s="182"/>
      <c r="H38" s="182"/>
      <c r="I38" s="182"/>
      <c r="J38" s="182"/>
      <c r="K38" s="182"/>
      <c r="L38" s="182"/>
      <c r="M38" s="182"/>
      <c r="N38" s="182"/>
      <c r="O38" s="182"/>
      <c r="P38" s="182"/>
      <c r="Q38" s="182"/>
      <c r="R38" s="182"/>
    </row>
    <row r="39" spans="1:18" ht="39.75" customHeight="1" collapsed="1">
      <c r="A39" s="153" t="s">
        <v>331</v>
      </c>
      <c r="B39" s="154" t="s">
        <v>491</v>
      </c>
      <c r="C39" s="187"/>
      <c r="D39" s="187"/>
      <c r="E39" s="187"/>
      <c r="F39" s="187"/>
      <c r="G39" s="187"/>
      <c r="H39" s="187"/>
      <c r="I39" s="187"/>
      <c r="J39" s="187"/>
      <c r="K39" s="187"/>
      <c r="L39" s="187"/>
      <c r="M39" s="187"/>
      <c r="N39" s="187"/>
      <c r="O39" s="187"/>
      <c r="P39" s="187"/>
      <c r="Q39" s="187"/>
      <c r="R39" s="187"/>
    </row>
    <row r="40" spans="1:18" ht="39.75" customHeight="1" hidden="1" outlineLevel="1">
      <c r="A40" s="153" t="s">
        <v>367</v>
      </c>
      <c r="B40" s="154" t="s">
        <v>492</v>
      </c>
      <c r="C40" s="187"/>
      <c r="D40" s="187"/>
      <c r="E40" s="187"/>
      <c r="F40" s="187"/>
      <c r="G40" s="187"/>
      <c r="H40" s="187"/>
      <c r="I40" s="187"/>
      <c r="J40" s="187"/>
      <c r="K40" s="187"/>
      <c r="L40" s="187"/>
      <c r="M40" s="187"/>
      <c r="N40" s="187"/>
      <c r="O40" s="187"/>
      <c r="P40" s="187"/>
      <c r="Q40" s="187"/>
      <c r="R40" s="187"/>
    </row>
    <row r="41" spans="1:18" ht="39.75" customHeight="1" hidden="1" outlineLevel="1">
      <c r="A41" s="153" t="s">
        <v>367</v>
      </c>
      <c r="B41" s="154" t="s">
        <v>493</v>
      </c>
      <c r="C41" s="187"/>
      <c r="D41" s="187"/>
      <c r="E41" s="187"/>
      <c r="F41" s="187"/>
      <c r="G41" s="187"/>
      <c r="H41" s="187"/>
      <c r="I41" s="187"/>
      <c r="J41" s="187"/>
      <c r="K41" s="187"/>
      <c r="L41" s="187"/>
      <c r="M41" s="187"/>
      <c r="N41" s="187"/>
      <c r="O41" s="187"/>
      <c r="P41" s="187"/>
      <c r="Q41" s="187"/>
      <c r="R41" s="187"/>
    </row>
    <row r="42" spans="1:18" ht="39.75" customHeight="1" hidden="1" outlineLevel="1">
      <c r="A42" s="155" t="s">
        <v>367</v>
      </c>
      <c r="B42" s="156" t="s">
        <v>487</v>
      </c>
      <c r="C42" s="182"/>
      <c r="D42" s="182"/>
      <c r="E42" s="182"/>
      <c r="F42" s="182"/>
      <c r="G42" s="182"/>
      <c r="H42" s="182"/>
      <c r="I42" s="182"/>
      <c r="J42" s="182"/>
      <c r="K42" s="182"/>
      <c r="L42" s="182"/>
      <c r="M42" s="182"/>
      <c r="N42" s="182"/>
      <c r="O42" s="182"/>
      <c r="P42" s="182"/>
      <c r="Q42" s="182"/>
      <c r="R42" s="182"/>
    </row>
    <row r="43" spans="1:18" ht="39.75" customHeight="1" hidden="1" outlineLevel="1">
      <c r="A43" s="155" t="s">
        <v>367</v>
      </c>
      <c r="B43" s="156" t="s">
        <v>487</v>
      </c>
      <c r="C43" s="182"/>
      <c r="D43" s="182"/>
      <c r="E43" s="182"/>
      <c r="F43" s="182"/>
      <c r="G43" s="182"/>
      <c r="H43" s="182"/>
      <c r="I43" s="182"/>
      <c r="J43" s="182"/>
      <c r="K43" s="182"/>
      <c r="L43" s="182"/>
      <c r="M43" s="182"/>
      <c r="N43" s="182"/>
      <c r="O43" s="182"/>
      <c r="P43" s="182"/>
      <c r="Q43" s="182"/>
      <c r="R43" s="182"/>
    </row>
    <row r="44" spans="1:18" ht="39.75" customHeight="1" hidden="1" outlineLevel="1">
      <c r="A44" s="155" t="s">
        <v>536</v>
      </c>
      <c r="B44" s="156" t="s">
        <v>536</v>
      </c>
      <c r="C44" s="182"/>
      <c r="D44" s="182"/>
      <c r="E44" s="182"/>
      <c r="F44" s="182"/>
      <c r="G44" s="182"/>
      <c r="H44" s="182"/>
      <c r="I44" s="182"/>
      <c r="J44" s="182"/>
      <c r="K44" s="182"/>
      <c r="L44" s="182"/>
      <c r="M44" s="182"/>
      <c r="N44" s="182"/>
      <c r="O44" s="182"/>
      <c r="P44" s="182"/>
      <c r="Q44" s="182"/>
      <c r="R44" s="182"/>
    </row>
    <row r="45" spans="1:18" ht="39.75" customHeight="1" hidden="1" outlineLevel="1">
      <c r="A45" s="153" t="s">
        <v>367</v>
      </c>
      <c r="B45" s="154" t="s">
        <v>494</v>
      </c>
      <c r="C45" s="187"/>
      <c r="D45" s="187"/>
      <c r="E45" s="187"/>
      <c r="F45" s="187"/>
      <c r="G45" s="187"/>
      <c r="H45" s="187"/>
      <c r="I45" s="187"/>
      <c r="J45" s="187"/>
      <c r="K45" s="187"/>
      <c r="L45" s="187"/>
      <c r="M45" s="187"/>
      <c r="N45" s="187"/>
      <c r="O45" s="187"/>
      <c r="P45" s="187"/>
      <c r="Q45" s="187"/>
      <c r="R45" s="187"/>
    </row>
    <row r="46" spans="1:18" ht="39.75" customHeight="1" hidden="1" outlineLevel="1">
      <c r="A46" s="155" t="s">
        <v>367</v>
      </c>
      <c r="B46" s="156" t="s">
        <v>487</v>
      </c>
      <c r="C46" s="182"/>
      <c r="D46" s="182"/>
      <c r="E46" s="182"/>
      <c r="F46" s="182"/>
      <c r="G46" s="182"/>
      <c r="H46" s="182"/>
      <c r="I46" s="182"/>
      <c r="J46" s="182"/>
      <c r="K46" s="182"/>
      <c r="L46" s="182"/>
      <c r="M46" s="182"/>
      <c r="N46" s="182"/>
      <c r="O46" s="182"/>
      <c r="P46" s="182"/>
      <c r="Q46" s="182"/>
      <c r="R46" s="182"/>
    </row>
    <row r="47" spans="1:18" ht="39.75" customHeight="1" hidden="1" outlineLevel="1">
      <c r="A47" s="155" t="s">
        <v>367</v>
      </c>
      <c r="B47" s="156" t="s">
        <v>487</v>
      </c>
      <c r="C47" s="182"/>
      <c r="D47" s="182"/>
      <c r="E47" s="182"/>
      <c r="F47" s="182"/>
      <c r="G47" s="182"/>
      <c r="H47" s="182"/>
      <c r="I47" s="182"/>
      <c r="J47" s="182"/>
      <c r="K47" s="182"/>
      <c r="L47" s="182"/>
      <c r="M47" s="182"/>
      <c r="N47" s="182"/>
      <c r="O47" s="182"/>
      <c r="P47" s="182"/>
      <c r="Q47" s="182"/>
      <c r="R47" s="182"/>
    </row>
    <row r="48" spans="1:18" ht="39.75" customHeight="1" hidden="1" outlineLevel="1">
      <c r="A48" s="155" t="s">
        <v>536</v>
      </c>
      <c r="B48" s="156" t="s">
        <v>536</v>
      </c>
      <c r="C48" s="182"/>
      <c r="D48" s="182"/>
      <c r="E48" s="182"/>
      <c r="F48" s="182"/>
      <c r="G48" s="182"/>
      <c r="H48" s="182"/>
      <c r="I48" s="182"/>
      <c r="J48" s="182"/>
      <c r="K48" s="182"/>
      <c r="L48" s="182"/>
      <c r="M48" s="182"/>
      <c r="N48" s="182"/>
      <c r="O48" s="182"/>
      <c r="P48" s="182"/>
      <c r="Q48" s="182"/>
      <c r="R48" s="182"/>
    </row>
    <row r="49" spans="1:18" ht="39.75" customHeight="1" hidden="1" outlineLevel="1">
      <c r="A49" s="153" t="s">
        <v>367</v>
      </c>
      <c r="B49" s="154" t="s">
        <v>495</v>
      </c>
      <c r="C49" s="187"/>
      <c r="D49" s="187"/>
      <c r="E49" s="187"/>
      <c r="F49" s="187"/>
      <c r="G49" s="187"/>
      <c r="H49" s="187"/>
      <c r="I49" s="187"/>
      <c r="J49" s="187"/>
      <c r="K49" s="187"/>
      <c r="L49" s="187"/>
      <c r="M49" s="187"/>
      <c r="N49" s="187"/>
      <c r="O49" s="187"/>
      <c r="P49" s="187"/>
      <c r="Q49" s="187"/>
      <c r="R49" s="187"/>
    </row>
    <row r="50" spans="1:18" ht="39.75" customHeight="1" hidden="1" outlineLevel="1">
      <c r="A50" s="155" t="s">
        <v>367</v>
      </c>
      <c r="B50" s="156" t="s">
        <v>487</v>
      </c>
      <c r="C50" s="182"/>
      <c r="D50" s="182"/>
      <c r="E50" s="182"/>
      <c r="F50" s="182"/>
      <c r="G50" s="182"/>
      <c r="H50" s="182"/>
      <c r="I50" s="182"/>
      <c r="J50" s="182"/>
      <c r="K50" s="182"/>
      <c r="L50" s="182"/>
      <c r="M50" s="182"/>
      <c r="N50" s="182"/>
      <c r="O50" s="182"/>
      <c r="P50" s="182"/>
      <c r="Q50" s="182"/>
      <c r="R50" s="182"/>
    </row>
    <row r="51" spans="1:18" ht="39.75" customHeight="1" hidden="1" outlineLevel="1">
      <c r="A51" s="155" t="s">
        <v>367</v>
      </c>
      <c r="B51" s="156" t="s">
        <v>487</v>
      </c>
      <c r="C51" s="182"/>
      <c r="D51" s="182"/>
      <c r="E51" s="182"/>
      <c r="F51" s="182"/>
      <c r="G51" s="182"/>
      <c r="H51" s="182"/>
      <c r="I51" s="182"/>
      <c r="J51" s="182"/>
      <c r="K51" s="182"/>
      <c r="L51" s="182"/>
      <c r="M51" s="182"/>
      <c r="N51" s="182"/>
      <c r="O51" s="182"/>
      <c r="P51" s="182"/>
      <c r="Q51" s="182"/>
      <c r="R51" s="182"/>
    </row>
    <row r="52" spans="1:18" ht="39.75" customHeight="1" hidden="1" outlineLevel="1">
      <c r="A52" s="155" t="s">
        <v>536</v>
      </c>
      <c r="B52" s="156" t="s">
        <v>536</v>
      </c>
      <c r="C52" s="182"/>
      <c r="D52" s="182"/>
      <c r="E52" s="182"/>
      <c r="F52" s="182"/>
      <c r="G52" s="182"/>
      <c r="H52" s="182"/>
      <c r="I52" s="182"/>
      <c r="J52" s="182"/>
      <c r="K52" s="182"/>
      <c r="L52" s="182"/>
      <c r="M52" s="182"/>
      <c r="N52" s="182"/>
      <c r="O52" s="182"/>
      <c r="P52" s="182"/>
      <c r="Q52" s="182"/>
      <c r="R52" s="182"/>
    </row>
    <row r="53" spans="1:18" ht="66.75" customHeight="1" collapsed="1">
      <c r="A53" s="153" t="s">
        <v>332</v>
      </c>
      <c r="B53" s="154" t="s">
        <v>496</v>
      </c>
      <c r="C53" s="187"/>
      <c r="D53" s="187"/>
      <c r="E53" s="187"/>
      <c r="F53" s="187"/>
      <c r="G53" s="187"/>
      <c r="H53" s="187"/>
      <c r="I53" s="187"/>
      <c r="J53" s="187"/>
      <c r="K53" s="187"/>
      <c r="L53" s="187"/>
      <c r="M53" s="187"/>
      <c r="N53" s="187"/>
      <c r="O53" s="187"/>
      <c r="P53" s="187"/>
      <c r="Q53" s="187"/>
      <c r="R53" s="187"/>
    </row>
    <row r="54" spans="1:18" ht="55.5" customHeight="1">
      <c r="A54" s="153" t="s">
        <v>371</v>
      </c>
      <c r="B54" s="154" t="s">
        <v>497</v>
      </c>
      <c r="C54" s="187"/>
      <c r="D54" s="187"/>
      <c r="E54" s="187"/>
      <c r="F54" s="187"/>
      <c r="G54" s="187"/>
      <c r="H54" s="187"/>
      <c r="I54" s="187"/>
      <c r="J54" s="187"/>
      <c r="K54" s="187"/>
      <c r="L54" s="187"/>
      <c r="M54" s="187"/>
      <c r="N54" s="187"/>
      <c r="O54" s="187"/>
      <c r="P54" s="187"/>
      <c r="Q54" s="187"/>
      <c r="R54" s="187"/>
    </row>
    <row r="55" spans="1:18" ht="39.75" customHeight="1">
      <c r="A55" s="155" t="s">
        <v>371</v>
      </c>
      <c r="B55" s="156" t="s">
        <v>275</v>
      </c>
      <c r="C55" s="182" t="s">
        <v>776</v>
      </c>
      <c r="D55" s="156" t="s">
        <v>824</v>
      </c>
      <c r="E55" s="182" t="s">
        <v>825</v>
      </c>
      <c r="F55" s="182" t="s">
        <v>826</v>
      </c>
      <c r="G55" s="182" t="s">
        <v>827</v>
      </c>
      <c r="H55" s="182" t="s">
        <v>829</v>
      </c>
      <c r="I55" s="182" t="s">
        <v>829</v>
      </c>
      <c r="J55" s="182" t="s">
        <v>829</v>
      </c>
      <c r="K55" s="182" t="s">
        <v>828</v>
      </c>
      <c r="L55" s="182" t="s">
        <v>828</v>
      </c>
      <c r="M55" s="182" t="s">
        <v>426</v>
      </c>
      <c r="N55" s="182" t="s">
        <v>830</v>
      </c>
      <c r="O55" s="182" t="s">
        <v>426</v>
      </c>
      <c r="P55" s="182" t="s">
        <v>426</v>
      </c>
      <c r="Q55" s="182" t="s">
        <v>828</v>
      </c>
      <c r="R55" s="182" t="s">
        <v>828</v>
      </c>
    </row>
    <row r="56" spans="1:18" ht="39.75" customHeight="1">
      <c r="A56" s="155" t="s">
        <v>371</v>
      </c>
      <c r="B56" s="156" t="s">
        <v>276</v>
      </c>
      <c r="C56" s="182" t="s">
        <v>777</v>
      </c>
      <c r="D56" s="156" t="s">
        <v>824</v>
      </c>
      <c r="E56" s="182" t="s">
        <v>825</v>
      </c>
      <c r="F56" s="182" t="s">
        <v>826</v>
      </c>
      <c r="G56" s="182" t="s">
        <v>827</v>
      </c>
      <c r="H56" s="182" t="s">
        <v>829</v>
      </c>
      <c r="I56" s="182" t="s">
        <v>829</v>
      </c>
      <c r="J56" s="182" t="s">
        <v>829</v>
      </c>
      <c r="K56" s="182" t="s">
        <v>828</v>
      </c>
      <c r="L56" s="182" t="s">
        <v>828</v>
      </c>
      <c r="M56" s="182" t="s">
        <v>426</v>
      </c>
      <c r="N56" s="182" t="s">
        <v>830</v>
      </c>
      <c r="O56" s="182" t="s">
        <v>426</v>
      </c>
      <c r="P56" s="182" t="s">
        <v>426</v>
      </c>
      <c r="Q56" s="182" t="s">
        <v>828</v>
      </c>
      <c r="R56" s="182" t="s">
        <v>828</v>
      </c>
    </row>
    <row r="57" spans="1:18" ht="39.75" customHeight="1">
      <c r="A57" s="155" t="s">
        <v>371</v>
      </c>
      <c r="B57" s="156" t="s">
        <v>278</v>
      </c>
      <c r="C57" s="182" t="s">
        <v>778</v>
      </c>
      <c r="D57" s="156" t="s">
        <v>824</v>
      </c>
      <c r="E57" s="182" t="s">
        <v>825</v>
      </c>
      <c r="F57" s="182" t="s">
        <v>826</v>
      </c>
      <c r="G57" s="182" t="s">
        <v>827</v>
      </c>
      <c r="H57" s="182" t="s">
        <v>829</v>
      </c>
      <c r="I57" s="182" t="s">
        <v>829</v>
      </c>
      <c r="J57" s="182" t="s">
        <v>829</v>
      </c>
      <c r="K57" s="182" t="s">
        <v>828</v>
      </c>
      <c r="L57" s="182" t="s">
        <v>828</v>
      </c>
      <c r="M57" s="182" t="s">
        <v>426</v>
      </c>
      <c r="N57" s="182" t="s">
        <v>830</v>
      </c>
      <c r="O57" s="182" t="s">
        <v>426</v>
      </c>
      <c r="P57" s="182" t="s">
        <v>426</v>
      </c>
      <c r="Q57" s="182" t="s">
        <v>828</v>
      </c>
      <c r="R57" s="182" t="s">
        <v>828</v>
      </c>
    </row>
    <row r="58" spans="1:18" ht="39.75" customHeight="1">
      <c r="A58" s="155" t="s">
        <v>371</v>
      </c>
      <c r="B58" s="156" t="s">
        <v>277</v>
      </c>
      <c r="C58" s="182" t="s">
        <v>779</v>
      </c>
      <c r="D58" s="156" t="s">
        <v>824</v>
      </c>
      <c r="E58" s="182" t="s">
        <v>825</v>
      </c>
      <c r="F58" s="182" t="s">
        <v>826</v>
      </c>
      <c r="G58" s="182" t="s">
        <v>827</v>
      </c>
      <c r="H58" s="182" t="s">
        <v>829</v>
      </c>
      <c r="I58" s="182" t="s">
        <v>829</v>
      </c>
      <c r="J58" s="182" t="s">
        <v>829</v>
      </c>
      <c r="K58" s="182" t="s">
        <v>828</v>
      </c>
      <c r="L58" s="182" t="s">
        <v>828</v>
      </c>
      <c r="M58" s="182" t="s">
        <v>426</v>
      </c>
      <c r="N58" s="182" t="s">
        <v>830</v>
      </c>
      <c r="O58" s="182" t="s">
        <v>426</v>
      </c>
      <c r="P58" s="182" t="s">
        <v>426</v>
      </c>
      <c r="Q58" s="182" t="s">
        <v>828</v>
      </c>
      <c r="R58" s="182" t="s">
        <v>828</v>
      </c>
    </row>
    <row r="59" spans="1:18" ht="39.75" customHeight="1">
      <c r="A59" s="155" t="s">
        <v>371</v>
      </c>
      <c r="B59" s="156" t="s">
        <v>801</v>
      </c>
      <c r="C59" s="182" t="s">
        <v>803</v>
      </c>
      <c r="D59" s="156" t="s">
        <v>824</v>
      </c>
      <c r="E59" s="182" t="s">
        <v>825</v>
      </c>
      <c r="F59" s="182" t="s">
        <v>826</v>
      </c>
      <c r="G59" s="182" t="s">
        <v>827</v>
      </c>
      <c r="H59" s="182" t="s">
        <v>829</v>
      </c>
      <c r="I59" s="182" t="s">
        <v>829</v>
      </c>
      <c r="J59" s="182" t="s">
        <v>830</v>
      </c>
      <c r="K59" s="182" t="s">
        <v>830</v>
      </c>
      <c r="L59" s="182" t="s">
        <v>830</v>
      </c>
      <c r="M59" s="182" t="s">
        <v>426</v>
      </c>
      <c r="N59" s="182" t="s">
        <v>830</v>
      </c>
      <c r="O59" s="182" t="s">
        <v>426</v>
      </c>
      <c r="P59" s="182" t="s">
        <v>426</v>
      </c>
      <c r="Q59" s="182" t="s">
        <v>828</v>
      </c>
      <c r="R59" s="182" t="s">
        <v>830</v>
      </c>
    </row>
    <row r="60" spans="1:18" ht="39.75" customHeight="1">
      <c r="A60" s="155" t="s">
        <v>371</v>
      </c>
      <c r="B60" s="156" t="s">
        <v>804</v>
      </c>
      <c r="C60" s="182" t="s">
        <v>802</v>
      </c>
      <c r="D60" s="156" t="s">
        <v>824</v>
      </c>
      <c r="E60" s="182" t="s">
        <v>825</v>
      </c>
      <c r="F60" s="182" t="s">
        <v>826</v>
      </c>
      <c r="G60" s="182" t="s">
        <v>827</v>
      </c>
      <c r="H60" s="182" t="s">
        <v>830</v>
      </c>
      <c r="I60" s="182" t="s">
        <v>829</v>
      </c>
      <c r="J60" s="182" t="s">
        <v>830</v>
      </c>
      <c r="K60" s="182" t="s">
        <v>830</v>
      </c>
      <c r="L60" s="182" t="s">
        <v>830</v>
      </c>
      <c r="M60" s="182" t="s">
        <v>426</v>
      </c>
      <c r="N60" s="182" t="s">
        <v>830</v>
      </c>
      <c r="O60" s="182" t="s">
        <v>830</v>
      </c>
      <c r="P60" s="182" t="s">
        <v>830</v>
      </c>
      <c r="Q60" s="182" t="s">
        <v>830</v>
      </c>
      <c r="R60" s="182" t="s">
        <v>830</v>
      </c>
    </row>
    <row r="61" spans="1:18" ht="70.5" customHeight="1">
      <c r="A61" s="153" t="s">
        <v>372</v>
      </c>
      <c r="B61" s="154" t="s">
        <v>498</v>
      </c>
      <c r="C61" s="187"/>
      <c r="D61" s="187"/>
      <c r="E61" s="187"/>
      <c r="F61" s="187"/>
      <c r="G61" s="187"/>
      <c r="H61" s="187"/>
      <c r="I61" s="187"/>
      <c r="J61" s="187"/>
      <c r="K61" s="187"/>
      <c r="L61" s="187"/>
      <c r="M61" s="187"/>
      <c r="N61" s="187"/>
      <c r="O61" s="187"/>
      <c r="P61" s="187"/>
      <c r="Q61" s="187"/>
      <c r="R61" s="187"/>
    </row>
    <row r="62" spans="1:18" ht="39.75" customHeight="1">
      <c r="A62" s="155" t="s">
        <v>372</v>
      </c>
      <c r="B62" s="156" t="s">
        <v>280</v>
      </c>
      <c r="C62" s="182" t="s">
        <v>780</v>
      </c>
      <c r="D62" s="156" t="s">
        <v>824</v>
      </c>
      <c r="E62" s="182" t="s">
        <v>825</v>
      </c>
      <c r="F62" s="182" t="s">
        <v>826</v>
      </c>
      <c r="G62" s="182" t="s">
        <v>827</v>
      </c>
      <c r="H62" s="182" t="s">
        <v>829</v>
      </c>
      <c r="I62" s="182" t="s">
        <v>829</v>
      </c>
      <c r="J62" s="182" t="s">
        <v>829</v>
      </c>
      <c r="K62" s="182" t="s">
        <v>828</v>
      </c>
      <c r="L62" s="182" t="s">
        <v>828</v>
      </c>
      <c r="M62" s="182" t="s">
        <v>426</v>
      </c>
      <c r="N62" s="182" t="s">
        <v>830</v>
      </c>
      <c r="O62" s="182" t="s">
        <v>829</v>
      </c>
      <c r="P62" s="182" t="s">
        <v>829</v>
      </c>
      <c r="Q62" s="182" t="s">
        <v>829</v>
      </c>
      <c r="R62" s="182" t="s">
        <v>829</v>
      </c>
    </row>
    <row r="63" spans="1:18" ht="39.75" customHeight="1">
      <c r="A63" s="153" t="s">
        <v>328</v>
      </c>
      <c r="B63" s="154" t="s">
        <v>499</v>
      </c>
      <c r="C63" s="187"/>
      <c r="D63" s="187"/>
      <c r="E63" s="187"/>
      <c r="F63" s="187"/>
      <c r="G63" s="187"/>
      <c r="H63" s="187"/>
      <c r="I63" s="187"/>
      <c r="J63" s="187"/>
      <c r="K63" s="187"/>
      <c r="L63" s="187"/>
      <c r="M63" s="187"/>
      <c r="N63" s="187"/>
      <c r="O63" s="187"/>
      <c r="P63" s="187"/>
      <c r="Q63" s="187"/>
      <c r="R63" s="187"/>
    </row>
    <row r="64" spans="1:18" ht="53.25" customHeight="1">
      <c r="A64" s="153" t="s">
        <v>333</v>
      </c>
      <c r="B64" s="154" t="s">
        <v>500</v>
      </c>
      <c r="C64" s="187"/>
      <c r="D64" s="187"/>
      <c r="E64" s="187"/>
      <c r="F64" s="187"/>
      <c r="G64" s="187"/>
      <c r="H64" s="187"/>
      <c r="I64" s="187"/>
      <c r="J64" s="187"/>
      <c r="K64" s="187"/>
      <c r="L64" s="187"/>
      <c r="M64" s="187"/>
      <c r="N64" s="187"/>
      <c r="O64" s="187"/>
      <c r="P64" s="187"/>
      <c r="Q64" s="187"/>
      <c r="R64" s="187"/>
    </row>
    <row r="65" spans="1:18" ht="39.75" customHeight="1">
      <c r="A65" s="153" t="s">
        <v>382</v>
      </c>
      <c r="B65" s="154" t="s">
        <v>501</v>
      </c>
      <c r="C65" s="187"/>
      <c r="D65" s="187"/>
      <c r="E65" s="187"/>
      <c r="F65" s="187"/>
      <c r="G65" s="187"/>
      <c r="H65" s="187"/>
      <c r="I65" s="187"/>
      <c r="J65" s="187"/>
      <c r="K65" s="187"/>
      <c r="L65" s="187"/>
      <c r="M65" s="187"/>
      <c r="N65" s="187"/>
      <c r="O65" s="187"/>
      <c r="P65" s="187"/>
      <c r="Q65" s="187"/>
      <c r="R65" s="187"/>
    </row>
    <row r="66" spans="1:18" ht="39.75" customHeight="1">
      <c r="A66" s="158" t="s">
        <v>382</v>
      </c>
      <c r="B66" s="159" t="s">
        <v>281</v>
      </c>
      <c r="C66" s="180" t="s">
        <v>781</v>
      </c>
      <c r="D66" s="159" t="s">
        <v>824</v>
      </c>
      <c r="E66" s="159" t="s">
        <v>825</v>
      </c>
      <c r="F66" s="159" t="s">
        <v>826</v>
      </c>
      <c r="G66" s="159" t="s">
        <v>827</v>
      </c>
      <c r="H66" s="180" t="s">
        <v>830</v>
      </c>
      <c r="I66" s="180" t="s">
        <v>830</v>
      </c>
      <c r="J66" s="180" t="s">
        <v>830</v>
      </c>
      <c r="K66" s="180" t="s">
        <v>830</v>
      </c>
      <c r="L66" s="180" t="s">
        <v>830</v>
      </c>
      <c r="M66" s="182" t="s">
        <v>426</v>
      </c>
      <c r="N66" s="180" t="s">
        <v>830</v>
      </c>
      <c r="O66" s="180" t="s">
        <v>830</v>
      </c>
      <c r="P66" s="180" t="s">
        <v>830</v>
      </c>
      <c r="Q66" s="180" t="s">
        <v>828</v>
      </c>
      <c r="R66" s="180" t="s">
        <v>830</v>
      </c>
    </row>
    <row r="67" spans="1:18" ht="53.25" customHeight="1">
      <c r="A67" s="153" t="s">
        <v>383</v>
      </c>
      <c r="B67" s="154" t="s">
        <v>502</v>
      </c>
      <c r="C67" s="187"/>
      <c r="D67" s="187"/>
      <c r="E67" s="187"/>
      <c r="F67" s="187"/>
      <c r="G67" s="187"/>
      <c r="H67" s="187"/>
      <c r="I67" s="187"/>
      <c r="J67" s="187"/>
      <c r="K67" s="187"/>
      <c r="L67" s="187"/>
      <c r="M67" s="187"/>
      <c r="N67" s="187"/>
      <c r="O67" s="187"/>
      <c r="P67" s="187"/>
      <c r="Q67" s="187"/>
      <c r="R67" s="187"/>
    </row>
    <row r="68" spans="1:18" ht="39.75" customHeight="1">
      <c r="A68" s="158" t="s">
        <v>383</v>
      </c>
      <c r="B68" s="159" t="s">
        <v>283</v>
      </c>
      <c r="C68" s="180" t="s">
        <v>782</v>
      </c>
      <c r="D68" s="159" t="s">
        <v>824</v>
      </c>
      <c r="E68" s="159" t="s">
        <v>825</v>
      </c>
      <c r="F68" s="159" t="s">
        <v>826</v>
      </c>
      <c r="G68" s="159" t="s">
        <v>827</v>
      </c>
      <c r="H68" s="180" t="s">
        <v>829</v>
      </c>
      <c r="I68" s="180" t="s">
        <v>829</v>
      </c>
      <c r="J68" s="180" t="s">
        <v>829</v>
      </c>
      <c r="K68" s="180" t="s">
        <v>829</v>
      </c>
      <c r="L68" s="180" t="s">
        <v>829</v>
      </c>
      <c r="M68" s="180" t="s">
        <v>426</v>
      </c>
      <c r="N68" s="180" t="s">
        <v>829</v>
      </c>
      <c r="O68" s="180" t="s">
        <v>829</v>
      </c>
      <c r="P68" s="180" t="s">
        <v>829</v>
      </c>
      <c r="Q68" s="180" t="s">
        <v>830</v>
      </c>
      <c r="R68" s="180" t="s">
        <v>829</v>
      </c>
    </row>
    <row r="69" spans="1:18" ht="39.75" customHeight="1">
      <c r="A69" s="158" t="s">
        <v>383</v>
      </c>
      <c r="B69" s="159" t="s">
        <v>284</v>
      </c>
      <c r="C69" s="180" t="s">
        <v>783</v>
      </c>
      <c r="D69" s="159" t="s">
        <v>824</v>
      </c>
      <c r="E69" s="159" t="s">
        <v>825</v>
      </c>
      <c r="F69" s="159" t="s">
        <v>826</v>
      </c>
      <c r="G69" s="159" t="s">
        <v>827</v>
      </c>
      <c r="H69" s="180" t="s">
        <v>829</v>
      </c>
      <c r="I69" s="180" t="s">
        <v>829</v>
      </c>
      <c r="J69" s="180" t="s">
        <v>829</v>
      </c>
      <c r="K69" s="180" t="s">
        <v>829</v>
      </c>
      <c r="L69" s="180" t="s">
        <v>829</v>
      </c>
      <c r="M69" s="180" t="s">
        <v>426</v>
      </c>
      <c r="N69" s="180" t="s">
        <v>829</v>
      </c>
      <c r="O69" s="180" t="s">
        <v>829</v>
      </c>
      <c r="P69" s="180" t="s">
        <v>829</v>
      </c>
      <c r="Q69" s="180" t="s">
        <v>830</v>
      </c>
      <c r="R69" s="180" t="s">
        <v>829</v>
      </c>
    </row>
    <row r="70" spans="1:18" ht="39.75" customHeight="1">
      <c r="A70" s="158" t="s">
        <v>383</v>
      </c>
      <c r="B70" s="159" t="s">
        <v>285</v>
      </c>
      <c r="C70" s="180" t="s">
        <v>784</v>
      </c>
      <c r="D70" s="159" t="s">
        <v>824</v>
      </c>
      <c r="E70" s="159" t="s">
        <v>825</v>
      </c>
      <c r="F70" s="159" t="s">
        <v>826</v>
      </c>
      <c r="G70" s="159" t="s">
        <v>827</v>
      </c>
      <c r="H70" s="180" t="s">
        <v>829</v>
      </c>
      <c r="I70" s="180" t="s">
        <v>829</v>
      </c>
      <c r="J70" s="180" t="s">
        <v>829</v>
      </c>
      <c r="K70" s="180" t="s">
        <v>829</v>
      </c>
      <c r="L70" s="180" t="s">
        <v>829</v>
      </c>
      <c r="M70" s="180" t="s">
        <v>426</v>
      </c>
      <c r="N70" s="180" t="s">
        <v>829</v>
      </c>
      <c r="O70" s="180" t="s">
        <v>829</v>
      </c>
      <c r="P70" s="180" t="s">
        <v>829</v>
      </c>
      <c r="Q70" s="180" t="s">
        <v>830</v>
      </c>
      <c r="R70" s="180" t="s">
        <v>829</v>
      </c>
    </row>
    <row r="71" spans="1:18" ht="39.75" customHeight="1">
      <c r="A71" s="158" t="s">
        <v>383</v>
      </c>
      <c r="B71" s="159" t="s">
        <v>286</v>
      </c>
      <c r="C71" s="180" t="s">
        <v>785</v>
      </c>
      <c r="D71" s="159" t="s">
        <v>824</v>
      </c>
      <c r="E71" s="159" t="s">
        <v>825</v>
      </c>
      <c r="F71" s="159" t="s">
        <v>826</v>
      </c>
      <c r="G71" s="159" t="s">
        <v>827</v>
      </c>
      <c r="H71" s="180" t="s">
        <v>829</v>
      </c>
      <c r="I71" s="180" t="s">
        <v>829</v>
      </c>
      <c r="J71" s="180" t="s">
        <v>829</v>
      </c>
      <c r="K71" s="180" t="s">
        <v>829</v>
      </c>
      <c r="L71" s="180" t="s">
        <v>829</v>
      </c>
      <c r="M71" s="180" t="s">
        <v>426</v>
      </c>
      <c r="N71" s="180" t="s">
        <v>829</v>
      </c>
      <c r="O71" s="180" t="s">
        <v>829</v>
      </c>
      <c r="P71" s="180" t="s">
        <v>829</v>
      </c>
      <c r="Q71" s="180" t="s">
        <v>830</v>
      </c>
      <c r="R71" s="180" t="s">
        <v>829</v>
      </c>
    </row>
    <row r="72" spans="1:18" ht="39.75" customHeight="1">
      <c r="A72" s="158" t="s">
        <v>383</v>
      </c>
      <c r="B72" s="159" t="s">
        <v>287</v>
      </c>
      <c r="C72" s="180" t="s">
        <v>786</v>
      </c>
      <c r="D72" s="159" t="s">
        <v>824</v>
      </c>
      <c r="E72" s="159" t="s">
        <v>825</v>
      </c>
      <c r="F72" s="159" t="s">
        <v>826</v>
      </c>
      <c r="G72" s="159" t="s">
        <v>827</v>
      </c>
      <c r="H72" s="180" t="s">
        <v>829</v>
      </c>
      <c r="I72" s="180" t="s">
        <v>829</v>
      </c>
      <c r="J72" s="180" t="s">
        <v>829</v>
      </c>
      <c r="K72" s="180" t="s">
        <v>829</v>
      </c>
      <c r="L72" s="180" t="s">
        <v>829</v>
      </c>
      <c r="M72" s="180" t="s">
        <v>426</v>
      </c>
      <c r="N72" s="180" t="s">
        <v>829</v>
      </c>
      <c r="O72" s="180" t="s">
        <v>829</v>
      </c>
      <c r="P72" s="180" t="s">
        <v>829</v>
      </c>
      <c r="Q72" s="180" t="s">
        <v>830</v>
      </c>
      <c r="R72" s="180" t="s">
        <v>829</v>
      </c>
    </row>
    <row r="73" spans="1:18" ht="39.75" customHeight="1">
      <c r="A73" s="158" t="s">
        <v>383</v>
      </c>
      <c r="B73" s="159" t="s">
        <v>288</v>
      </c>
      <c r="C73" s="180" t="s">
        <v>787</v>
      </c>
      <c r="D73" s="159" t="s">
        <v>824</v>
      </c>
      <c r="E73" s="159" t="s">
        <v>825</v>
      </c>
      <c r="F73" s="159" t="s">
        <v>826</v>
      </c>
      <c r="G73" s="159" t="s">
        <v>827</v>
      </c>
      <c r="H73" s="180" t="s">
        <v>829</v>
      </c>
      <c r="I73" s="180" t="s">
        <v>829</v>
      </c>
      <c r="J73" s="180" t="s">
        <v>829</v>
      </c>
      <c r="K73" s="180" t="s">
        <v>829</v>
      </c>
      <c r="L73" s="180" t="s">
        <v>829</v>
      </c>
      <c r="M73" s="180" t="s">
        <v>426</v>
      </c>
      <c r="N73" s="180" t="s">
        <v>829</v>
      </c>
      <c r="O73" s="180" t="s">
        <v>829</v>
      </c>
      <c r="P73" s="180" t="s">
        <v>829</v>
      </c>
      <c r="Q73" s="180" t="s">
        <v>829</v>
      </c>
      <c r="R73" s="180" t="s">
        <v>829</v>
      </c>
    </row>
    <row r="74" spans="1:18" ht="39.75" customHeight="1">
      <c r="A74" s="158" t="s">
        <v>383</v>
      </c>
      <c r="B74" s="159" t="s">
        <v>289</v>
      </c>
      <c r="C74" s="180" t="s">
        <v>788</v>
      </c>
      <c r="D74" s="159" t="s">
        <v>824</v>
      </c>
      <c r="E74" s="159" t="s">
        <v>825</v>
      </c>
      <c r="F74" s="159" t="s">
        <v>826</v>
      </c>
      <c r="G74" s="159" t="s">
        <v>827</v>
      </c>
      <c r="H74" s="180" t="s">
        <v>829</v>
      </c>
      <c r="I74" s="180" t="s">
        <v>829</v>
      </c>
      <c r="J74" s="180" t="s">
        <v>829</v>
      </c>
      <c r="K74" s="180" t="s">
        <v>829</v>
      </c>
      <c r="L74" s="180" t="s">
        <v>829</v>
      </c>
      <c r="M74" s="180" t="s">
        <v>426</v>
      </c>
      <c r="N74" s="180" t="s">
        <v>829</v>
      </c>
      <c r="O74" s="180" t="s">
        <v>829</v>
      </c>
      <c r="P74" s="180" t="s">
        <v>829</v>
      </c>
      <c r="Q74" s="180" t="s">
        <v>830</v>
      </c>
      <c r="R74" s="180" t="s">
        <v>829</v>
      </c>
    </row>
    <row r="75" spans="1:18" ht="52.5" customHeight="1">
      <c r="A75" s="153" t="s">
        <v>334</v>
      </c>
      <c r="B75" s="154" t="s">
        <v>503</v>
      </c>
      <c r="C75" s="187"/>
      <c r="D75" s="187"/>
      <c r="E75" s="187"/>
      <c r="F75" s="187"/>
      <c r="G75" s="187"/>
      <c r="H75" s="187"/>
      <c r="I75" s="187"/>
      <c r="J75" s="187"/>
      <c r="K75" s="187"/>
      <c r="L75" s="187"/>
      <c r="M75" s="187"/>
      <c r="N75" s="187"/>
      <c r="O75" s="187"/>
      <c r="P75" s="187"/>
      <c r="Q75" s="187"/>
      <c r="R75" s="187"/>
    </row>
    <row r="76" spans="1:18" ht="42.75" customHeight="1">
      <c r="A76" s="153" t="s">
        <v>386</v>
      </c>
      <c r="B76" s="154" t="s">
        <v>504</v>
      </c>
      <c r="C76" s="187"/>
      <c r="D76" s="187"/>
      <c r="E76" s="187"/>
      <c r="F76" s="187"/>
      <c r="G76" s="187"/>
      <c r="H76" s="187"/>
      <c r="I76" s="187"/>
      <c r="J76" s="187"/>
      <c r="K76" s="187"/>
      <c r="L76" s="187"/>
      <c r="M76" s="187"/>
      <c r="N76" s="187"/>
      <c r="O76" s="187"/>
      <c r="P76" s="187"/>
      <c r="Q76" s="187"/>
      <c r="R76" s="187"/>
    </row>
    <row r="77" spans="1:18" ht="39.75" customHeight="1">
      <c r="A77" s="158" t="s">
        <v>386</v>
      </c>
      <c r="B77" s="159" t="s">
        <v>279</v>
      </c>
      <c r="C77" s="180" t="s">
        <v>789</v>
      </c>
      <c r="D77" s="159" t="s">
        <v>824</v>
      </c>
      <c r="E77" s="159" t="s">
        <v>825</v>
      </c>
      <c r="F77" s="159" t="s">
        <v>826</v>
      </c>
      <c r="G77" s="159" t="s">
        <v>827</v>
      </c>
      <c r="H77" s="180" t="s">
        <v>829</v>
      </c>
      <c r="I77" s="180" t="s">
        <v>829</v>
      </c>
      <c r="J77" s="180" t="s">
        <v>829</v>
      </c>
      <c r="K77" s="180" t="s">
        <v>829</v>
      </c>
      <c r="L77" s="180" t="s">
        <v>829</v>
      </c>
      <c r="M77" s="180" t="s">
        <v>426</v>
      </c>
      <c r="N77" s="180" t="s">
        <v>830</v>
      </c>
      <c r="O77" s="180" t="s">
        <v>829</v>
      </c>
      <c r="P77" s="180" t="s">
        <v>829</v>
      </c>
      <c r="Q77" s="180" t="s">
        <v>828</v>
      </c>
      <c r="R77" s="180" t="s">
        <v>829</v>
      </c>
    </row>
    <row r="78" spans="1:18" ht="39.75" customHeight="1" hidden="1" outlineLevel="1">
      <c r="A78" s="153" t="s">
        <v>387</v>
      </c>
      <c r="B78" s="154" t="s">
        <v>505</v>
      </c>
      <c r="C78" s="187"/>
      <c r="D78" s="187"/>
      <c r="E78" s="187"/>
      <c r="F78" s="187"/>
      <c r="G78" s="187"/>
      <c r="H78" s="187"/>
      <c r="I78" s="187"/>
      <c r="J78" s="187"/>
      <c r="K78" s="187"/>
      <c r="L78" s="187"/>
      <c r="M78" s="187"/>
      <c r="N78" s="187"/>
      <c r="O78" s="187"/>
      <c r="P78" s="187"/>
      <c r="Q78" s="187"/>
      <c r="R78" s="187"/>
    </row>
    <row r="79" spans="1:18" ht="39.75" customHeight="1" hidden="1" outlineLevel="1">
      <c r="A79" s="158" t="s">
        <v>387</v>
      </c>
      <c r="B79" s="159" t="s">
        <v>487</v>
      </c>
      <c r="C79" s="180"/>
      <c r="D79" s="180"/>
      <c r="E79" s="180"/>
      <c r="F79" s="180"/>
      <c r="G79" s="180"/>
      <c r="H79" s="180"/>
      <c r="I79" s="180"/>
      <c r="J79" s="180"/>
      <c r="K79" s="180"/>
      <c r="L79" s="180"/>
      <c r="M79" s="180"/>
      <c r="N79" s="180"/>
      <c r="O79" s="180"/>
      <c r="P79" s="180"/>
      <c r="Q79" s="180"/>
      <c r="R79" s="180"/>
    </row>
    <row r="80" spans="1:18" ht="39.75" customHeight="1" hidden="1" outlineLevel="1">
      <c r="A80" s="158" t="s">
        <v>387</v>
      </c>
      <c r="B80" s="159" t="s">
        <v>487</v>
      </c>
      <c r="C80" s="180"/>
      <c r="D80" s="180"/>
      <c r="E80" s="180"/>
      <c r="F80" s="180"/>
      <c r="G80" s="180"/>
      <c r="H80" s="180"/>
      <c r="I80" s="180"/>
      <c r="J80" s="180"/>
      <c r="K80" s="180"/>
      <c r="L80" s="180"/>
      <c r="M80" s="180"/>
      <c r="N80" s="180"/>
      <c r="O80" s="180"/>
      <c r="P80" s="180"/>
      <c r="Q80" s="180"/>
      <c r="R80" s="180"/>
    </row>
    <row r="81" spans="1:18" ht="39.75" customHeight="1" hidden="1" outlineLevel="1">
      <c r="A81" s="158" t="s">
        <v>536</v>
      </c>
      <c r="B81" s="159" t="s">
        <v>536</v>
      </c>
      <c r="C81" s="180"/>
      <c r="D81" s="180"/>
      <c r="E81" s="180"/>
      <c r="F81" s="180"/>
      <c r="G81" s="180"/>
      <c r="H81" s="180"/>
      <c r="I81" s="180"/>
      <c r="J81" s="180"/>
      <c r="K81" s="180"/>
      <c r="L81" s="180"/>
      <c r="M81" s="180"/>
      <c r="N81" s="180"/>
      <c r="O81" s="180"/>
      <c r="P81" s="180"/>
      <c r="Q81" s="180"/>
      <c r="R81" s="180"/>
    </row>
    <row r="82" spans="1:18" ht="39.75" customHeight="1" collapsed="1">
      <c r="A82" s="153" t="s">
        <v>335</v>
      </c>
      <c r="B82" s="154" t="s">
        <v>506</v>
      </c>
      <c r="C82" s="187"/>
      <c r="D82" s="187"/>
      <c r="E82" s="187"/>
      <c r="F82" s="187"/>
      <c r="G82" s="187"/>
      <c r="H82" s="187"/>
      <c r="I82" s="187"/>
      <c r="J82" s="187"/>
      <c r="K82" s="187"/>
      <c r="L82" s="187"/>
      <c r="M82" s="187"/>
      <c r="N82" s="187"/>
      <c r="O82" s="187"/>
      <c r="P82" s="187"/>
      <c r="Q82" s="187"/>
      <c r="R82" s="187"/>
    </row>
    <row r="83" spans="1:18" ht="39.75" customHeight="1" hidden="1" outlineLevel="1">
      <c r="A83" s="153" t="s">
        <v>390</v>
      </c>
      <c r="B83" s="154" t="s">
        <v>507</v>
      </c>
      <c r="C83" s="187"/>
      <c r="D83" s="187"/>
      <c r="E83" s="187"/>
      <c r="F83" s="187"/>
      <c r="G83" s="187"/>
      <c r="H83" s="187"/>
      <c r="I83" s="187"/>
      <c r="J83" s="187"/>
      <c r="K83" s="187"/>
      <c r="L83" s="187"/>
      <c r="M83" s="187"/>
      <c r="N83" s="187"/>
      <c r="O83" s="187"/>
      <c r="P83" s="187"/>
      <c r="Q83" s="187"/>
      <c r="R83" s="187"/>
    </row>
    <row r="84" spans="1:18" ht="39.75" customHeight="1" hidden="1" outlineLevel="1">
      <c r="A84" s="158" t="s">
        <v>390</v>
      </c>
      <c r="B84" s="159" t="s">
        <v>487</v>
      </c>
      <c r="C84" s="180"/>
      <c r="D84" s="180"/>
      <c r="E84" s="180"/>
      <c r="F84" s="180"/>
      <c r="G84" s="180"/>
      <c r="H84" s="180"/>
      <c r="I84" s="180"/>
      <c r="J84" s="180"/>
      <c r="K84" s="180"/>
      <c r="L84" s="180"/>
      <c r="M84" s="180"/>
      <c r="N84" s="180"/>
      <c r="O84" s="180"/>
      <c r="P84" s="180"/>
      <c r="Q84" s="180"/>
      <c r="R84" s="180"/>
    </row>
    <row r="85" spans="1:18" ht="39.75" customHeight="1" hidden="1" outlineLevel="1">
      <c r="A85" s="158" t="s">
        <v>390</v>
      </c>
      <c r="B85" s="159" t="s">
        <v>487</v>
      </c>
      <c r="C85" s="180"/>
      <c r="D85" s="180"/>
      <c r="E85" s="180"/>
      <c r="F85" s="180"/>
      <c r="G85" s="180"/>
      <c r="H85" s="180"/>
      <c r="I85" s="180"/>
      <c r="J85" s="180"/>
      <c r="K85" s="180"/>
      <c r="L85" s="180"/>
      <c r="M85" s="180"/>
      <c r="N85" s="180"/>
      <c r="O85" s="180"/>
      <c r="P85" s="180"/>
      <c r="Q85" s="180"/>
      <c r="R85" s="180"/>
    </row>
    <row r="86" spans="1:18" ht="39.75" customHeight="1" hidden="1" outlineLevel="1">
      <c r="A86" s="158" t="s">
        <v>536</v>
      </c>
      <c r="B86" s="159" t="s">
        <v>536</v>
      </c>
      <c r="C86" s="180"/>
      <c r="D86" s="180"/>
      <c r="E86" s="180"/>
      <c r="F86" s="180"/>
      <c r="G86" s="180"/>
      <c r="H86" s="180"/>
      <c r="I86" s="180"/>
      <c r="J86" s="180"/>
      <c r="K86" s="180"/>
      <c r="L86" s="180"/>
      <c r="M86" s="180"/>
      <c r="N86" s="180"/>
      <c r="O86" s="180"/>
      <c r="P86" s="180"/>
      <c r="Q86" s="180"/>
      <c r="R86" s="180"/>
    </row>
    <row r="87" spans="1:18" ht="39.75" customHeight="1" hidden="1" outlineLevel="1">
      <c r="A87" s="153" t="s">
        <v>391</v>
      </c>
      <c r="B87" s="154" t="s">
        <v>508</v>
      </c>
      <c r="C87" s="187"/>
      <c r="D87" s="187"/>
      <c r="E87" s="187"/>
      <c r="F87" s="187"/>
      <c r="G87" s="187"/>
      <c r="H87" s="187"/>
      <c r="I87" s="187"/>
      <c r="J87" s="187"/>
      <c r="K87" s="187"/>
      <c r="L87" s="187"/>
      <c r="M87" s="187"/>
      <c r="N87" s="187"/>
      <c r="O87" s="187"/>
      <c r="P87" s="187"/>
      <c r="Q87" s="187"/>
      <c r="R87" s="187"/>
    </row>
    <row r="88" spans="1:18" ht="39.75" customHeight="1" hidden="1" outlineLevel="1">
      <c r="A88" s="158" t="s">
        <v>391</v>
      </c>
      <c r="B88" s="159" t="s">
        <v>487</v>
      </c>
      <c r="C88" s="180"/>
      <c r="D88" s="180"/>
      <c r="E88" s="180"/>
      <c r="F88" s="180"/>
      <c r="G88" s="180"/>
      <c r="H88" s="180"/>
      <c r="I88" s="180"/>
      <c r="J88" s="180"/>
      <c r="K88" s="180"/>
      <c r="L88" s="180"/>
      <c r="M88" s="180"/>
      <c r="N88" s="180"/>
      <c r="O88" s="180"/>
      <c r="P88" s="180"/>
      <c r="Q88" s="180"/>
      <c r="R88" s="180"/>
    </row>
    <row r="89" spans="1:18" ht="39.75" customHeight="1" hidden="1" outlineLevel="1">
      <c r="A89" s="158" t="s">
        <v>391</v>
      </c>
      <c r="B89" s="159" t="s">
        <v>487</v>
      </c>
      <c r="C89" s="180"/>
      <c r="D89" s="180"/>
      <c r="E89" s="180"/>
      <c r="F89" s="180"/>
      <c r="G89" s="180"/>
      <c r="H89" s="180"/>
      <c r="I89" s="180"/>
      <c r="J89" s="180"/>
      <c r="K89" s="180"/>
      <c r="L89" s="180"/>
      <c r="M89" s="180"/>
      <c r="N89" s="180"/>
      <c r="O89" s="180"/>
      <c r="P89" s="180"/>
      <c r="Q89" s="180"/>
      <c r="R89" s="180"/>
    </row>
    <row r="90" spans="1:18" ht="39.75" customHeight="1" hidden="1" outlineLevel="1">
      <c r="A90" s="158" t="s">
        <v>536</v>
      </c>
      <c r="B90" s="159" t="s">
        <v>536</v>
      </c>
      <c r="C90" s="180"/>
      <c r="D90" s="180"/>
      <c r="E90" s="180"/>
      <c r="F90" s="180"/>
      <c r="G90" s="180"/>
      <c r="H90" s="180"/>
      <c r="I90" s="180"/>
      <c r="J90" s="180"/>
      <c r="K90" s="180"/>
      <c r="L90" s="180"/>
      <c r="M90" s="180"/>
      <c r="N90" s="180"/>
      <c r="O90" s="180"/>
      <c r="P90" s="180"/>
      <c r="Q90" s="180"/>
      <c r="R90" s="180"/>
    </row>
    <row r="91" spans="1:18" ht="39.75" customHeight="1" hidden="1" outlineLevel="1">
      <c r="A91" s="153" t="s">
        <v>392</v>
      </c>
      <c r="B91" s="154" t="s">
        <v>509</v>
      </c>
      <c r="C91" s="187"/>
      <c r="D91" s="187"/>
      <c r="E91" s="187"/>
      <c r="F91" s="187"/>
      <c r="G91" s="187"/>
      <c r="H91" s="187"/>
      <c r="I91" s="187"/>
      <c r="J91" s="187"/>
      <c r="K91" s="187"/>
      <c r="L91" s="187"/>
      <c r="M91" s="187"/>
      <c r="N91" s="187"/>
      <c r="O91" s="187"/>
      <c r="P91" s="187"/>
      <c r="Q91" s="187"/>
      <c r="R91" s="187"/>
    </row>
    <row r="92" spans="1:18" ht="39.75" customHeight="1" hidden="1" outlineLevel="1">
      <c r="A92" s="158" t="s">
        <v>392</v>
      </c>
      <c r="B92" s="159" t="s">
        <v>487</v>
      </c>
      <c r="C92" s="180"/>
      <c r="D92" s="180"/>
      <c r="E92" s="180"/>
      <c r="F92" s="180"/>
      <c r="G92" s="180"/>
      <c r="H92" s="180"/>
      <c r="I92" s="180"/>
      <c r="J92" s="180"/>
      <c r="K92" s="180"/>
      <c r="L92" s="180"/>
      <c r="M92" s="180"/>
      <c r="N92" s="180"/>
      <c r="O92" s="180"/>
      <c r="P92" s="180"/>
      <c r="Q92" s="180"/>
      <c r="R92" s="180"/>
    </row>
    <row r="93" spans="1:18" ht="39.75" customHeight="1" hidden="1" outlineLevel="1">
      <c r="A93" s="158" t="s">
        <v>392</v>
      </c>
      <c r="B93" s="159" t="s">
        <v>487</v>
      </c>
      <c r="C93" s="180"/>
      <c r="D93" s="180"/>
      <c r="E93" s="180"/>
      <c r="F93" s="180"/>
      <c r="G93" s="180"/>
      <c r="H93" s="180"/>
      <c r="I93" s="180"/>
      <c r="J93" s="180"/>
      <c r="K93" s="180"/>
      <c r="L93" s="180"/>
      <c r="M93" s="180"/>
      <c r="N93" s="180"/>
      <c r="O93" s="180"/>
      <c r="P93" s="180"/>
      <c r="Q93" s="180"/>
      <c r="R93" s="180"/>
    </row>
    <row r="94" spans="1:18" ht="39.75" customHeight="1" hidden="1" outlineLevel="1">
      <c r="A94" s="158" t="s">
        <v>536</v>
      </c>
      <c r="B94" s="159" t="s">
        <v>536</v>
      </c>
      <c r="C94" s="180"/>
      <c r="D94" s="180"/>
      <c r="E94" s="180"/>
      <c r="F94" s="180"/>
      <c r="G94" s="180"/>
      <c r="H94" s="180"/>
      <c r="I94" s="180"/>
      <c r="J94" s="180"/>
      <c r="K94" s="180"/>
      <c r="L94" s="180"/>
      <c r="M94" s="180"/>
      <c r="N94" s="180"/>
      <c r="O94" s="180"/>
      <c r="P94" s="180"/>
      <c r="Q94" s="180"/>
      <c r="R94" s="180"/>
    </row>
    <row r="95" spans="1:18" ht="39.75" customHeight="1" hidden="1" outlineLevel="1">
      <c r="A95" s="153" t="s">
        <v>393</v>
      </c>
      <c r="B95" s="154" t="s">
        <v>510</v>
      </c>
      <c r="C95" s="187"/>
      <c r="D95" s="187"/>
      <c r="E95" s="187"/>
      <c r="F95" s="187"/>
      <c r="G95" s="187"/>
      <c r="H95" s="187"/>
      <c r="I95" s="187"/>
      <c r="J95" s="187"/>
      <c r="K95" s="187"/>
      <c r="L95" s="187"/>
      <c r="M95" s="187"/>
      <c r="N95" s="187"/>
      <c r="O95" s="187"/>
      <c r="P95" s="187"/>
      <c r="Q95" s="187"/>
      <c r="R95" s="187"/>
    </row>
    <row r="96" spans="1:18" ht="39.75" customHeight="1" hidden="1" outlineLevel="1">
      <c r="A96" s="158" t="s">
        <v>393</v>
      </c>
      <c r="B96" s="159" t="s">
        <v>487</v>
      </c>
      <c r="C96" s="180"/>
      <c r="D96" s="180"/>
      <c r="E96" s="180"/>
      <c r="F96" s="180"/>
      <c r="G96" s="180"/>
      <c r="H96" s="180"/>
      <c r="I96" s="180"/>
      <c r="J96" s="180"/>
      <c r="K96" s="180"/>
      <c r="L96" s="180"/>
      <c r="M96" s="180"/>
      <c r="N96" s="180"/>
      <c r="O96" s="180"/>
      <c r="P96" s="180"/>
      <c r="Q96" s="180"/>
      <c r="R96" s="180"/>
    </row>
    <row r="97" spans="1:18" ht="39.75" customHeight="1" hidden="1" outlineLevel="1">
      <c r="A97" s="158" t="s">
        <v>393</v>
      </c>
      <c r="B97" s="159" t="s">
        <v>487</v>
      </c>
      <c r="C97" s="180"/>
      <c r="D97" s="180"/>
      <c r="E97" s="180"/>
      <c r="F97" s="180"/>
      <c r="G97" s="180"/>
      <c r="H97" s="180"/>
      <c r="I97" s="180"/>
      <c r="J97" s="180"/>
      <c r="K97" s="180"/>
      <c r="L97" s="180"/>
      <c r="M97" s="180"/>
      <c r="N97" s="180"/>
      <c r="O97" s="180"/>
      <c r="P97" s="180"/>
      <c r="Q97" s="180"/>
      <c r="R97" s="180"/>
    </row>
    <row r="98" spans="1:18" ht="39.75" customHeight="1" hidden="1" outlineLevel="1">
      <c r="A98" s="158" t="s">
        <v>536</v>
      </c>
      <c r="B98" s="159" t="s">
        <v>536</v>
      </c>
      <c r="C98" s="180"/>
      <c r="D98" s="180"/>
      <c r="E98" s="180"/>
      <c r="F98" s="180"/>
      <c r="G98" s="180"/>
      <c r="H98" s="180"/>
      <c r="I98" s="180"/>
      <c r="J98" s="180"/>
      <c r="K98" s="180"/>
      <c r="L98" s="180"/>
      <c r="M98" s="180"/>
      <c r="N98" s="180"/>
      <c r="O98" s="180"/>
      <c r="P98" s="180"/>
      <c r="Q98" s="180"/>
      <c r="R98" s="180"/>
    </row>
    <row r="99" spans="1:18" ht="56.25" customHeight="1" collapsed="1">
      <c r="A99" s="153" t="s">
        <v>511</v>
      </c>
      <c r="B99" s="154" t="s">
        <v>512</v>
      </c>
      <c r="C99" s="187"/>
      <c r="D99" s="187"/>
      <c r="E99" s="187"/>
      <c r="F99" s="187"/>
      <c r="G99" s="187"/>
      <c r="H99" s="187"/>
      <c r="I99" s="187"/>
      <c r="J99" s="187"/>
      <c r="K99" s="187"/>
      <c r="L99" s="187"/>
      <c r="M99" s="187"/>
      <c r="N99" s="187"/>
      <c r="O99" s="187"/>
      <c r="P99" s="187"/>
      <c r="Q99" s="187"/>
      <c r="R99" s="187"/>
    </row>
    <row r="100" spans="1:18" ht="39.75" customHeight="1">
      <c r="A100" s="158" t="s">
        <v>511</v>
      </c>
      <c r="B100" s="159" t="s">
        <v>235</v>
      </c>
      <c r="C100" s="180" t="s">
        <v>790</v>
      </c>
      <c r="D100" s="159" t="s">
        <v>824</v>
      </c>
      <c r="E100" s="159" t="s">
        <v>825</v>
      </c>
      <c r="F100" s="159" t="s">
        <v>826</v>
      </c>
      <c r="G100" s="159" t="s">
        <v>827</v>
      </c>
      <c r="H100" s="180" t="s">
        <v>829</v>
      </c>
      <c r="I100" s="180" t="s">
        <v>829</v>
      </c>
      <c r="J100" s="180" t="s">
        <v>829</v>
      </c>
      <c r="K100" s="180" t="s">
        <v>829</v>
      </c>
      <c r="L100" s="180" t="s">
        <v>829</v>
      </c>
      <c r="M100" s="180" t="s">
        <v>426</v>
      </c>
      <c r="N100" s="180" t="s">
        <v>829</v>
      </c>
      <c r="O100" s="180" t="s">
        <v>829</v>
      </c>
      <c r="P100" s="180" t="s">
        <v>829</v>
      </c>
      <c r="Q100" s="180" t="s">
        <v>829</v>
      </c>
      <c r="R100" s="180" t="s">
        <v>829</v>
      </c>
    </row>
    <row r="101" spans="1:18" ht="39.75" customHeight="1">
      <c r="A101" s="158" t="s">
        <v>511</v>
      </c>
      <c r="B101" s="159" t="s">
        <v>236</v>
      </c>
      <c r="C101" s="180" t="s">
        <v>791</v>
      </c>
      <c r="D101" s="159" t="s">
        <v>824</v>
      </c>
      <c r="E101" s="159" t="s">
        <v>825</v>
      </c>
      <c r="F101" s="159" t="s">
        <v>826</v>
      </c>
      <c r="G101" s="159" t="s">
        <v>827</v>
      </c>
      <c r="H101" s="180" t="s">
        <v>829</v>
      </c>
      <c r="I101" s="180" t="s">
        <v>829</v>
      </c>
      <c r="J101" s="180" t="s">
        <v>829</v>
      </c>
      <c r="K101" s="180" t="s">
        <v>829</v>
      </c>
      <c r="L101" s="180" t="s">
        <v>829</v>
      </c>
      <c r="M101" s="180" t="s">
        <v>426</v>
      </c>
      <c r="N101" s="180" t="s">
        <v>829</v>
      </c>
      <c r="O101" s="180" t="s">
        <v>829</v>
      </c>
      <c r="P101" s="180" t="s">
        <v>829</v>
      </c>
      <c r="Q101" s="180" t="s">
        <v>829</v>
      </c>
      <c r="R101" s="180" t="s">
        <v>829</v>
      </c>
    </row>
    <row r="102" spans="1:18" ht="39.75" customHeight="1">
      <c r="A102" s="158" t="s">
        <v>511</v>
      </c>
      <c r="B102" s="159" t="s">
        <v>237</v>
      </c>
      <c r="C102" s="180" t="s">
        <v>792</v>
      </c>
      <c r="D102" s="159" t="s">
        <v>824</v>
      </c>
      <c r="E102" s="159" t="s">
        <v>825</v>
      </c>
      <c r="F102" s="159" t="s">
        <v>826</v>
      </c>
      <c r="G102" s="159" t="s">
        <v>827</v>
      </c>
      <c r="H102" s="180" t="s">
        <v>829</v>
      </c>
      <c r="I102" s="180" t="s">
        <v>829</v>
      </c>
      <c r="J102" s="180" t="s">
        <v>829</v>
      </c>
      <c r="K102" s="180" t="s">
        <v>829</v>
      </c>
      <c r="L102" s="180" t="s">
        <v>829</v>
      </c>
      <c r="M102" s="180" t="s">
        <v>426</v>
      </c>
      <c r="N102" s="180" t="s">
        <v>829</v>
      </c>
      <c r="O102" s="180" t="s">
        <v>829</v>
      </c>
      <c r="P102" s="180" t="s">
        <v>829</v>
      </c>
      <c r="Q102" s="180" t="s">
        <v>829</v>
      </c>
      <c r="R102" s="180" t="s">
        <v>829</v>
      </c>
    </row>
    <row r="103" spans="1:18" ht="39.75" customHeight="1">
      <c r="A103" s="153" t="s">
        <v>513</v>
      </c>
      <c r="B103" s="154" t="s">
        <v>516</v>
      </c>
      <c r="C103" s="187"/>
      <c r="D103" s="187"/>
      <c r="E103" s="187"/>
      <c r="F103" s="187"/>
      <c r="G103" s="187"/>
      <c r="H103" s="187"/>
      <c r="I103" s="187"/>
      <c r="J103" s="187"/>
      <c r="K103" s="187"/>
      <c r="L103" s="187"/>
      <c r="M103" s="187"/>
      <c r="N103" s="187"/>
      <c r="O103" s="187"/>
      <c r="P103" s="187"/>
      <c r="Q103" s="187"/>
      <c r="R103" s="187"/>
    </row>
    <row r="104" spans="1:18" ht="39.75" customHeight="1">
      <c r="A104" s="158" t="s">
        <v>513</v>
      </c>
      <c r="B104" s="159" t="s">
        <v>238</v>
      </c>
      <c r="C104" s="180" t="s">
        <v>793</v>
      </c>
      <c r="D104" s="159" t="s">
        <v>824</v>
      </c>
      <c r="E104" s="159" t="s">
        <v>825</v>
      </c>
      <c r="F104" s="159" t="s">
        <v>826</v>
      </c>
      <c r="G104" s="159" t="s">
        <v>827</v>
      </c>
      <c r="H104" s="180" t="s">
        <v>829</v>
      </c>
      <c r="I104" s="180" t="s">
        <v>829</v>
      </c>
      <c r="J104" s="180" t="s">
        <v>829</v>
      </c>
      <c r="K104" s="180" t="s">
        <v>829</v>
      </c>
      <c r="L104" s="180" t="s">
        <v>829</v>
      </c>
      <c r="M104" s="180" t="s">
        <v>426</v>
      </c>
      <c r="N104" s="180" t="s">
        <v>829</v>
      </c>
      <c r="O104" s="180" t="s">
        <v>829</v>
      </c>
      <c r="P104" s="180" t="s">
        <v>829</v>
      </c>
      <c r="Q104" s="180" t="s">
        <v>828</v>
      </c>
      <c r="R104" s="180" t="s">
        <v>829</v>
      </c>
    </row>
    <row r="105" spans="1:18" ht="39.75" customHeight="1" hidden="1" outlineLevel="1">
      <c r="A105" s="153" t="s">
        <v>517</v>
      </c>
      <c r="B105" s="154" t="s">
        <v>518</v>
      </c>
      <c r="C105" s="187"/>
      <c r="D105" s="187"/>
      <c r="E105" s="187"/>
      <c r="F105" s="187"/>
      <c r="G105" s="187"/>
      <c r="H105" s="187"/>
      <c r="I105" s="187"/>
      <c r="J105" s="187"/>
      <c r="K105" s="187"/>
      <c r="L105" s="187"/>
      <c r="M105" s="187"/>
      <c r="N105" s="187"/>
      <c r="O105" s="187"/>
      <c r="P105" s="187"/>
      <c r="Q105" s="187"/>
      <c r="R105" s="187"/>
    </row>
    <row r="106" spans="1:18" ht="39.75" customHeight="1" hidden="1" outlineLevel="1">
      <c r="A106" s="158" t="s">
        <v>517</v>
      </c>
      <c r="B106" s="159" t="s">
        <v>487</v>
      </c>
      <c r="C106" s="180"/>
      <c r="D106" s="180"/>
      <c r="E106" s="180"/>
      <c r="F106" s="180"/>
      <c r="G106" s="180"/>
      <c r="H106" s="180"/>
      <c r="I106" s="180"/>
      <c r="J106" s="180"/>
      <c r="K106" s="180"/>
      <c r="L106" s="180"/>
      <c r="M106" s="180"/>
      <c r="N106" s="180"/>
      <c r="O106" s="180"/>
      <c r="P106" s="180"/>
      <c r="Q106" s="180"/>
      <c r="R106" s="180"/>
    </row>
    <row r="107" spans="1:18" ht="39.75" customHeight="1" hidden="1" outlineLevel="1">
      <c r="A107" s="158" t="s">
        <v>517</v>
      </c>
      <c r="B107" s="159" t="s">
        <v>487</v>
      </c>
      <c r="C107" s="180"/>
      <c r="D107" s="180"/>
      <c r="E107" s="180"/>
      <c r="F107" s="180"/>
      <c r="G107" s="180"/>
      <c r="H107" s="180"/>
      <c r="I107" s="180"/>
      <c r="J107" s="180"/>
      <c r="K107" s="180"/>
      <c r="L107" s="180"/>
      <c r="M107" s="180"/>
      <c r="N107" s="180"/>
      <c r="O107" s="180"/>
      <c r="P107" s="180"/>
      <c r="Q107" s="180"/>
      <c r="R107" s="180"/>
    </row>
    <row r="108" spans="1:18" ht="39.75" customHeight="1" hidden="1" outlineLevel="1">
      <c r="A108" s="158" t="s">
        <v>536</v>
      </c>
      <c r="B108" s="159" t="s">
        <v>536</v>
      </c>
      <c r="C108" s="180"/>
      <c r="D108" s="180"/>
      <c r="E108" s="180"/>
      <c r="F108" s="180"/>
      <c r="G108" s="180"/>
      <c r="H108" s="180"/>
      <c r="I108" s="180"/>
      <c r="J108" s="180"/>
      <c r="K108" s="180"/>
      <c r="L108" s="180"/>
      <c r="M108" s="180"/>
      <c r="N108" s="180"/>
      <c r="O108" s="180"/>
      <c r="P108" s="180"/>
      <c r="Q108" s="180"/>
      <c r="R108" s="180"/>
    </row>
    <row r="109" spans="1:18" ht="39.75" customHeight="1" hidden="1" outlineLevel="1">
      <c r="A109" s="153" t="s">
        <v>519</v>
      </c>
      <c r="B109" s="154" t="s">
        <v>520</v>
      </c>
      <c r="C109" s="187"/>
      <c r="D109" s="187"/>
      <c r="E109" s="187"/>
      <c r="F109" s="187"/>
      <c r="G109" s="187"/>
      <c r="H109" s="187"/>
      <c r="I109" s="187"/>
      <c r="J109" s="187"/>
      <c r="K109" s="187"/>
      <c r="L109" s="187"/>
      <c r="M109" s="187"/>
      <c r="N109" s="187"/>
      <c r="O109" s="187"/>
      <c r="P109" s="187"/>
      <c r="Q109" s="187"/>
      <c r="R109" s="187"/>
    </row>
    <row r="110" spans="1:18" ht="39.75" customHeight="1" hidden="1" outlineLevel="1">
      <c r="A110" s="158" t="s">
        <v>519</v>
      </c>
      <c r="B110" s="159" t="s">
        <v>487</v>
      </c>
      <c r="C110" s="180"/>
      <c r="D110" s="180"/>
      <c r="E110" s="180"/>
      <c r="F110" s="180"/>
      <c r="G110" s="180"/>
      <c r="H110" s="180"/>
      <c r="I110" s="180"/>
      <c r="J110" s="180"/>
      <c r="K110" s="180"/>
      <c r="L110" s="180"/>
      <c r="M110" s="180"/>
      <c r="N110" s="180"/>
      <c r="O110" s="180"/>
      <c r="P110" s="180"/>
      <c r="Q110" s="180"/>
      <c r="R110" s="180"/>
    </row>
    <row r="111" spans="1:18" ht="39.75" customHeight="1" hidden="1" outlineLevel="1">
      <c r="A111" s="158" t="s">
        <v>519</v>
      </c>
      <c r="B111" s="159" t="s">
        <v>487</v>
      </c>
      <c r="C111" s="180"/>
      <c r="D111" s="180"/>
      <c r="E111" s="180"/>
      <c r="F111" s="180"/>
      <c r="G111" s="180"/>
      <c r="H111" s="180"/>
      <c r="I111" s="180"/>
      <c r="J111" s="180"/>
      <c r="K111" s="180"/>
      <c r="L111" s="180"/>
      <c r="M111" s="180"/>
      <c r="N111" s="180"/>
      <c r="O111" s="180"/>
      <c r="P111" s="180"/>
      <c r="Q111" s="180"/>
      <c r="R111" s="180"/>
    </row>
    <row r="112" spans="1:18" ht="39.75" customHeight="1" hidden="1" outlineLevel="1">
      <c r="A112" s="158" t="s">
        <v>536</v>
      </c>
      <c r="B112" s="159" t="s">
        <v>536</v>
      </c>
      <c r="C112" s="180"/>
      <c r="D112" s="180"/>
      <c r="E112" s="180"/>
      <c r="F112" s="180"/>
      <c r="G112" s="180"/>
      <c r="H112" s="180"/>
      <c r="I112" s="180"/>
      <c r="J112" s="180"/>
      <c r="K112" s="180"/>
      <c r="L112" s="180"/>
      <c r="M112" s="180"/>
      <c r="N112" s="180"/>
      <c r="O112" s="180"/>
      <c r="P112" s="180"/>
      <c r="Q112" s="180"/>
      <c r="R112" s="180"/>
    </row>
    <row r="113" spans="1:18" ht="51" customHeight="1" collapsed="1">
      <c r="A113" s="153" t="s">
        <v>336</v>
      </c>
      <c r="B113" s="154" t="s">
        <v>521</v>
      </c>
      <c r="C113" s="187"/>
      <c r="D113" s="187"/>
      <c r="E113" s="187"/>
      <c r="F113" s="187"/>
      <c r="G113" s="187"/>
      <c r="H113" s="187"/>
      <c r="I113" s="187"/>
      <c r="J113" s="187"/>
      <c r="K113" s="187"/>
      <c r="L113" s="187"/>
      <c r="M113" s="187"/>
      <c r="N113" s="187"/>
      <c r="O113" s="187"/>
      <c r="P113" s="187"/>
      <c r="Q113" s="187"/>
      <c r="R113" s="187"/>
    </row>
    <row r="114" spans="1:18" ht="39.75" customHeight="1" hidden="1" outlineLevel="1">
      <c r="A114" s="153" t="s">
        <v>394</v>
      </c>
      <c r="B114" s="154" t="s">
        <v>522</v>
      </c>
      <c r="C114" s="187"/>
      <c r="D114" s="187"/>
      <c r="E114" s="187"/>
      <c r="F114" s="187"/>
      <c r="G114" s="187"/>
      <c r="H114" s="187"/>
      <c r="I114" s="187"/>
      <c r="J114" s="187"/>
      <c r="K114" s="187"/>
      <c r="L114" s="187"/>
      <c r="M114" s="187"/>
      <c r="N114" s="187"/>
      <c r="O114" s="187"/>
      <c r="P114" s="187"/>
      <c r="Q114" s="187"/>
      <c r="R114" s="187"/>
    </row>
    <row r="115" spans="1:18" ht="39.75" customHeight="1" hidden="1" outlineLevel="1">
      <c r="A115" s="158" t="s">
        <v>394</v>
      </c>
      <c r="B115" s="159" t="s">
        <v>487</v>
      </c>
      <c r="C115" s="180"/>
      <c r="D115" s="180"/>
      <c r="E115" s="180"/>
      <c r="F115" s="180"/>
      <c r="G115" s="180"/>
      <c r="H115" s="180"/>
      <c r="I115" s="180"/>
      <c r="J115" s="180"/>
      <c r="K115" s="180"/>
      <c r="L115" s="180"/>
      <c r="M115" s="180"/>
      <c r="N115" s="180"/>
      <c r="O115" s="180"/>
      <c r="P115" s="180"/>
      <c r="Q115" s="180"/>
      <c r="R115" s="180"/>
    </row>
    <row r="116" spans="1:18" ht="39.75" customHeight="1" hidden="1" outlineLevel="1">
      <c r="A116" s="158" t="s">
        <v>394</v>
      </c>
      <c r="B116" s="159" t="s">
        <v>487</v>
      </c>
      <c r="C116" s="180"/>
      <c r="D116" s="180"/>
      <c r="E116" s="180"/>
      <c r="F116" s="180"/>
      <c r="G116" s="180"/>
      <c r="H116" s="180"/>
      <c r="I116" s="180"/>
      <c r="J116" s="180"/>
      <c r="K116" s="180"/>
      <c r="L116" s="180"/>
      <c r="M116" s="180"/>
      <c r="N116" s="180"/>
      <c r="O116" s="180"/>
      <c r="P116" s="180"/>
      <c r="Q116" s="180"/>
      <c r="R116" s="180"/>
    </row>
    <row r="117" spans="1:18" ht="39.75" customHeight="1" hidden="1" outlineLevel="1">
      <c r="A117" s="158" t="s">
        <v>536</v>
      </c>
      <c r="B117" s="159" t="s">
        <v>536</v>
      </c>
      <c r="C117" s="180"/>
      <c r="D117" s="180"/>
      <c r="E117" s="180"/>
      <c r="F117" s="180"/>
      <c r="G117" s="180"/>
      <c r="H117" s="180"/>
      <c r="I117" s="180"/>
      <c r="J117" s="180"/>
      <c r="K117" s="180"/>
      <c r="L117" s="180"/>
      <c r="M117" s="180"/>
      <c r="N117" s="180"/>
      <c r="O117" s="180"/>
      <c r="P117" s="180"/>
      <c r="Q117" s="180"/>
      <c r="R117" s="180"/>
    </row>
    <row r="118" spans="1:18" ht="39.75" customHeight="1" hidden="1" outlineLevel="1">
      <c r="A118" s="153" t="s">
        <v>395</v>
      </c>
      <c r="B118" s="154" t="s">
        <v>523</v>
      </c>
      <c r="C118" s="187"/>
      <c r="D118" s="187"/>
      <c r="E118" s="187"/>
      <c r="F118" s="187"/>
      <c r="G118" s="187"/>
      <c r="H118" s="187"/>
      <c r="I118" s="187"/>
      <c r="J118" s="187"/>
      <c r="K118" s="187"/>
      <c r="L118" s="187"/>
      <c r="M118" s="187"/>
      <c r="N118" s="187"/>
      <c r="O118" s="187"/>
      <c r="P118" s="187"/>
      <c r="Q118" s="187"/>
      <c r="R118" s="187"/>
    </row>
    <row r="119" spans="1:18" ht="39.75" customHeight="1" hidden="1" outlineLevel="1">
      <c r="A119" s="158" t="s">
        <v>395</v>
      </c>
      <c r="B119" s="159" t="s">
        <v>487</v>
      </c>
      <c r="C119" s="180"/>
      <c r="D119" s="180"/>
      <c r="E119" s="180"/>
      <c r="F119" s="180"/>
      <c r="G119" s="180"/>
      <c r="H119" s="180"/>
      <c r="I119" s="180"/>
      <c r="J119" s="180"/>
      <c r="K119" s="180"/>
      <c r="L119" s="180"/>
      <c r="M119" s="180"/>
      <c r="N119" s="180"/>
      <c r="O119" s="180"/>
      <c r="P119" s="180"/>
      <c r="Q119" s="180"/>
      <c r="R119" s="180"/>
    </row>
    <row r="120" spans="1:18" ht="39.75" customHeight="1" hidden="1" outlineLevel="1">
      <c r="A120" s="158" t="s">
        <v>395</v>
      </c>
      <c r="B120" s="159" t="s">
        <v>487</v>
      </c>
      <c r="C120" s="180"/>
      <c r="D120" s="180"/>
      <c r="E120" s="180"/>
      <c r="F120" s="180"/>
      <c r="G120" s="180"/>
      <c r="H120" s="180"/>
      <c r="I120" s="180"/>
      <c r="J120" s="180"/>
      <c r="K120" s="180"/>
      <c r="L120" s="180"/>
      <c r="M120" s="180"/>
      <c r="N120" s="180"/>
      <c r="O120" s="180"/>
      <c r="P120" s="180"/>
      <c r="Q120" s="180"/>
      <c r="R120" s="180"/>
    </row>
    <row r="121" spans="1:18" ht="39.75" customHeight="1" hidden="1" outlineLevel="1">
      <c r="A121" s="158" t="s">
        <v>536</v>
      </c>
      <c r="B121" s="159" t="s">
        <v>536</v>
      </c>
      <c r="C121" s="180"/>
      <c r="D121" s="180"/>
      <c r="E121" s="180"/>
      <c r="F121" s="180"/>
      <c r="G121" s="180"/>
      <c r="H121" s="180"/>
      <c r="I121" s="180"/>
      <c r="J121" s="180"/>
      <c r="K121" s="180"/>
      <c r="L121" s="180"/>
      <c r="M121" s="180"/>
      <c r="N121" s="180"/>
      <c r="O121" s="180"/>
      <c r="P121" s="180"/>
      <c r="Q121" s="180"/>
      <c r="R121" s="180"/>
    </row>
    <row r="122" spans="1:18" ht="58.5" customHeight="1" collapsed="1">
      <c r="A122" s="153" t="s">
        <v>524</v>
      </c>
      <c r="B122" s="154" t="s">
        <v>525</v>
      </c>
      <c r="C122" s="187"/>
      <c r="D122" s="187"/>
      <c r="E122" s="187"/>
      <c r="F122" s="187"/>
      <c r="G122" s="187"/>
      <c r="H122" s="187"/>
      <c r="I122" s="187"/>
      <c r="J122" s="187"/>
      <c r="K122" s="187"/>
      <c r="L122" s="187"/>
      <c r="M122" s="187"/>
      <c r="N122" s="187"/>
      <c r="O122" s="187"/>
      <c r="P122" s="187"/>
      <c r="Q122" s="187"/>
      <c r="R122" s="187"/>
    </row>
    <row r="123" spans="1:18" ht="39.75" customHeight="1" hidden="1" outlineLevel="1">
      <c r="A123" s="153" t="s">
        <v>526</v>
      </c>
      <c r="B123" s="154" t="s">
        <v>527</v>
      </c>
      <c r="C123" s="187"/>
      <c r="D123" s="187"/>
      <c r="E123" s="187"/>
      <c r="F123" s="187"/>
      <c r="G123" s="187"/>
      <c r="H123" s="187"/>
      <c r="I123" s="187"/>
      <c r="J123" s="187"/>
      <c r="K123" s="187"/>
      <c r="L123" s="187"/>
      <c r="M123" s="187"/>
      <c r="N123" s="187"/>
      <c r="O123" s="187"/>
      <c r="P123" s="187"/>
      <c r="Q123" s="187"/>
      <c r="R123" s="187"/>
    </row>
    <row r="124" spans="1:18" ht="39.75" customHeight="1" hidden="1" outlineLevel="1">
      <c r="A124" s="161" t="s">
        <v>526</v>
      </c>
      <c r="B124" s="162" t="s">
        <v>487</v>
      </c>
      <c r="C124" s="188"/>
      <c r="D124" s="188"/>
      <c r="E124" s="188"/>
      <c r="F124" s="188"/>
      <c r="G124" s="188"/>
      <c r="H124" s="188"/>
      <c r="I124" s="188"/>
      <c r="J124" s="188"/>
      <c r="K124" s="188"/>
      <c r="L124" s="188"/>
      <c r="M124" s="188"/>
      <c r="N124" s="188"/>
      <c r="O124" s="188"/>
      <c r="P124" s="188"/>
      <c r="Q124" s="188"/>
      <c r="R124" s="188"/>
    </row>
    <row r="125" spans="1:18" ht="39.75" customHeight="1" hidden="1" outlineLevel="1">
      <c r="A125" s="161" t="s">
        <v>526</v>
      </c>
      <c r="B125" s="162" t="s">
        <v>487</v>
      </c>
      <c r="C125" s="188"/>
      <c r="D125" s="188"/>
      <c r="E125" s="188"/>
      <c r="F125" s="188"/>
      <c r="G125" s="188"/>
      <c r="H125" s="188"/>
      <c r="I125" s="188"/>
      <c r="J125" s="188"/>
      <c r="K125" s="188"/>
      <c r="L125" s="188"/>
      <c r="M125" s="188"/>
      <c r="N125" s="188"/>
      <c r="O125" s="188"/>
      <c r="P125" s="188"/>
      <c r="Q125" s="188"/>
      <c r="R125" s="188"/>
    </row>
    <row r="126" spans="1:18" ht="39.75" customHeight="1" hidden="1" outlineLevel="1">
      <c r="A126" s="161" t="s">
        <v>536</v>
      </c>
      <c r="B126" s="162" t="s">
        <v>536</v>
      </c>
      <c r="C126" s="188"/>
      <c r="D126" s="188"/>
      <c r="E126" s="188"/>
      <c r="F126" s="188"/>
      <c r="G126" s="188"/>
      <c r="H126" s="188"/>
      <c r="I126" s="188"/>
      <c r="J126" s="188"/>
      <c r="K126" s="188"/>
      <c r="L126" s="188"/>
      <c r="M126" s="188"/>
      <c r="N126" s="188"/>
      <c r="O126" s="188"/>
      <c r="P126" s="188"/>
      <c r="Q126" s="188"/>
      <c r="R126" s="188"/>
    </row>
    <row r="127" spans="1:18" ht="39.75" customHeight="1" hidden="1" outlineLevel="1">
      <c r="A127" s="153" t="s">
        <v>528</v>
      </c>
      <c r="B127" s="154" t="s">
        <v>529</v>
      </c>
      <c r="C127" s="187"/>
      <c r="D127" s="187"/>
      <c r="E127" s="187"/>
      <c r="F127" s="187"/>
      <c r="G127" s="187"/>
      <c r="H127" s="187"/>
      <c r="I127" s="187"/>
      <c r="J127" s="187"/>
      <c r="K127" s="187"/>
      <c r="L127" s="187"/>
      <c r="M127" s="187"/>
      <c r="N127" s="187"/>
      <c r="O127" s="187"/>
      <c r="P127" s="187"/>
      <c r="Q127" s="187"/>
      <c r="R127" s="187"/>
    </row>
    <row r="128" spans="1:18" ht="39.75" customHeight="1" hidden="1" outlineLevel="1">
      <c r="A128" s="161" t="s">
        <v>528</v>
      </c>
      <c r="B128" s="162" t="s">
        <v>487</v>
      </c>
      <c r="C128" s="188"/>
      <c r="D128" s="188"/>
      <c r="E128" s="188"/>
      <c r="F128" s="188"/>
      <c r="G128" s="188"/>
      <c r="H128" s="188"/>
      <c r="I128" s="188"/>
      <c r="J128" s="188"/>
      <c r="K128" s="188"/>
      <c r="L128" s="188"/>
      <c r="M128" s="188"/>
      <c r="N128" s="188"/>
      <c r="O128" s="188"/>
      <c r="P128" s="188"/>
      <c r="Q128" s="188"/>
      <c r="R128" s="188"/>
    </row>
    <row r="129" spans="1:18" ht="39.75" customHeight="1" hidden="1" outlineLevel="1">
      <c r="A129" s="161" t="s">
        <v>528</v>
      </c>
      <c r="B129" s="162" t="s">
        <v>487</v>
      </c>
      <c r="C129" s="188"/>
      <c r="D129" s="188"/>
      <c r="E129" s="188"/>
      <c r="F129" s="188"/>
      <c r="G129" s="188"/>
      <c r="H129" s="188"/>
      <c r="I129" s="188"/>
      <c r="J129" s="188"/>
      <c r="K129" s="188"/>
      <c r="L129" s="188"/>
      <c r="M129" s="188"/>
      <c r="N129" s="188"/>
      <c r="O129" s="188"/>
      <c r="P129" s="188"/>
      <c r="Q129" s="188"/>
      <c r="R129" s="188"/>
    </row>
    <row r="130" spans="1:18" ht="39.75" customHeight="1" hidden="1" outlineLevel="1">
      <c r="A130" s="161" t="s">
        <v>536</v>
      </c>
      <c r="B130" s="162" t="s">
        <v>536</v>
      </c>
      <c r="C130" s="188"/>
      <c r="D130" s="188"/>
      <c r="E130" s="188"/>
      <c r="F130" s="188"/>
      <c r="G130" s="188"/>
      <c r="H130" s="188"/>
      <c r="I130" s="188"/>
      <c r="J130" s="188"/>
      <c r="K130" s="188"/>
      <c r="L130" s="188"/>
      <c r="M130" s="188"/>
      <c r="N130" s="188"/>
      <c r="O130" s="188"/>
      <c r="P130" s="188"/>
      <c r="Q130" s="188"/>
      <c r="R130" s="188"/>
    </row>
    <row r="131" spans="1:18" ht="39.75" customHeight="1" collapsed="1">
      <c r="A131" s="153" t="s">
        <v>530</v>
      </c>
      <c r="B131" s="154" t="s">
        <v>531</v>
      </c>
      <c r="C131" s="187"/>
      <c r="D131" s="187"/>
      <c r="E131" s="187"/>
      <c r="F131" s="187"/>
      <c r="G131" s="187"/>
      <c r="H131" s="187"/>
      <c r="I131" s="187"/>
      <c r="J131" s="187"/>
      <c r="K131" s="187"/>
      <c r="L131" s="187"/>
      <c r="M131" s="187"/>
      <c r="N131" s="187"/>
      <c r="O131" s="187"/>
      <c r="P131" s="187"/>
      <c r="Q131" s="187"/>
      <c r="R131" s="187"/>
    </row>
    <row r="132" spans="1:18" ht="39.75" customHeight="1">
      <c r="A132" s="164" t="s">
        <v>530</v>
      </c>
      <c r="B132" s="165" t="s">
        <v>270</v>
      </c>
      <c r="C132" s="189" t="s">
        <v>794</v>
      </c>
      <c r="D132" s="165" t="s">
        <v>824</v>
      </c>
      <c r="E132" s="189" t="s">
        <v>825</v>
      </c>
      <c r="F132" s="189" t="s">
        <v>826</v>
      </c>
      <c r="G132" s="189" t="s">
        <v>827</v>
      </c>
      <c r="H132" s="189" t="s">
        <v>829</v>
      </c>
      <c r="I132" s="189" t="s">
        <v>829</v>
      </c>
      <c r="J132" s="189" t="s">
        <v>829</v>
      </c>
      <c r="K132" s="189" t="s">
        <v>828</v>
      </c>
      <c r="L132" s="189" t="s">
        <v>828</v>
      </c>
      <c r="M132" s="189" t="s">
        <v>426</v>
      </c>
      <c r="N132" s="189" t="s">
        <v>830</v>
      </c>
      <c r="O132" s="189" t="s">
        <v>829</v>
      </c>
      <c r="P132" s="189" t="s">
        <v>829</v>
      </c>
      <c r="Q132" s="189" t="s">
        <v>828</v>
      </c>
      <c r="R132" s="189" t="s">
        <v>828</v>
      </c>
    </row>
    <row r="133" spans="1:18" ht="39.75" customHeight="1">
      <c r="A133" s="164" t="s">
        <v>530</v>
      </c>
      <c r="B133" s="165" t="s">
        <v>271</v>
      </c>
      <c r="C133" s="189" t="s">
        <v>795</v>
      </c>
      <c r="D133" s="165" t="s">
        <v>824</v>
      </c>
      <c r="E133" s="189" t="s">
        <v>825</v>
      </c>
      <c r="F133" s="189" t="s">
        <v>826</v>
      </c>
      <c r="G133" s="189" t="s">
        <v>827</v>
      </c>
      <c r="H133" s="189" t="s">
        <v>829</v>
      </c>
      <c r="I133" s="189" t="s">
        <v>829</v>
      </c>
      <c r="J133" s="189" t="s">
        <v>829</v>
      </c>
      <c r="K133" s="189" t="s">
        <v>830</v>
      </c>
      <c r="L133" s="189" t="s">
        <v>830</v>
      </c>
      <c r="M133" s="189" t="s">
        <v>426</v>
      </c>
      <c r="N133" s="189" t="s">
        <v>830</v>
      </c>
      <c r="O133" s="189" t="s">
        <v>829</v>
      </c>
      <c r="P133" s="189" t="s">
        <v>829</v>
      </c>
      <c r="Q133" s="189" t="s">
        <v>830</v>
      </c>
      <c r="R133" s="189" t="s">
        <v>830</v>
      </c>
    </row>
    <row r="134" spans="1:18" ht="39.75" customHeight="1">
      <c r="A134" s="164" t="s">
        <v>530</v>
      </c>
      <c r="B134" s="165" t="s">
        <v>272</v>
      </c>
      <c r="C134" s="189" t="s">
        <v>796</v>
      </c>
      <c r="D134" s="165" t="s">
        <v>824</v>
      </c>
      <c r="E134" s="189" t="s">
        <v>825</v>
      </c>
      <c r="F134" s="189" t="s">
        <v>826</v>
      </c>
      <c r="G134" s="189" t="s">
        <v>827</v>
      </c>
      <c r="H134" s="189" t="s">
        <v>829</v>
      </c>
      <c r="I134" s="189" t="s">
        <v>829</v>
      </c>
      <c r="J134" s="189" t="s">
        <v>829</v>
      </c>
      <c r="K134" s="189" t="s">
        <v>830</v>
      </c>
      <c r="L134" s="189" t="s">
        <v>830</v>
      </c>
      <c r="M134" s="189" t="s">
        <v>426</v>
      </c>
      <c r="N134" s="189" t="s">
        <v>830</v>
      </c>
      <c r="O134" s="189" t="s">
        <v>829</v>
      </c>
      <c r="P134" s="189" t="s">
        <v>829</v>
      </c>
      <c r="Q134" s="189" t="s">
        <v>830</v>
      </c>
      <c r="R134" s="189" t="s">
        <v>830</v>
      </c>
    </row>
    <row r="135" spans="1:18" ht="39.75" customHeight="1">
      <c r="A135" s="164" t="s">
        <v>530</v>
      </c>
      <c r="B135" s="165" t="s">
        <v>273</v>
      </c>
      <c r="C135" s="189" t="s">
        <v>797</v>
      </c>
      <c r="D135" s="165" t="s">
        <v>824</v>
      </c>
      <c r="E135" s="189" t="s">
        <v>825</v>
      </c>
      <c r="F135" s="189" t="s">
        <v>826</v>
      </c>
      <c r="G135" s="189" t="s">
        <v>827</v>
      </c>
      <c r="H135" s="189" t="s">
        <v>829</v>
      </c>
      <c r="I135" s="189" t="s">
        <v>829</v>
      </c>
      <c r="J135" s="189" t="s">
        <v>829</v>
      </c>
      <c r="K135" s="189" t="s">
        <v>830</v>
      </c>
      <c r="L135" s="189" t="s">
        <v>830</v>
      </c>
      <c r="M135" s="189" t="s">
        <v>426</v>
      </c>
      <c r="N135" s="189" t="s">
        <v>830</v>
      </c>
      <c r="O135" s="189" t="s">
        <v>829</v>
      </c>
      <c r="P135" s="189" t="s">
        <v>829</v>
      </c>
      <c r="Q135" s="189" t="s">
        <v>830</v>
      </c>
      <c r="R135" s="189" t="s">
        <v>830</v>
      </c>
    </row>
    <row r="136" spans="1:18" ht="39.75" customHeight="1">
      <c r="A136" s="164" t="s">
        <v>530</v>
      </c>
      <c r="B136" s="165" t="s">
        <v>274</v>
      </c>
      <c r="C136" s="189" t="s">
        <v>798</v>
      </c>
      <c r="D136" s="165" t="s">
        <v>824</v>
      </c>
      <c r="E136" s="189" t="s">
        <v>825</v>
      </c>
      <c r="F136" s="189" t="s">
        <v>826</v>
      </c>
      <c r="G136" s="189" t="s">
        <v>827</v>
      </c>
      <c r="H136" s="189" t="s">
        <v>829</v>
      </c>
      <c r="I136" s="189" t="s">
        <v>829</v>
      </c>
      <c r="J136" s="189" t="s">
        <v>829</v>
      </c>
      <c r="K136" s="189" t="s">
        <v>830</v>
      </c>
      <c r="L136" s="189" t="s">
        <v>830</v>
      </c>
      <c r="M136" s="189" t="s">
        <v>426</v>
      </c>
      <c r="N136" s="189" t="s">
        <v>830</v>
      </c>
      <c r="O136" s="189" t="s">
        <v>829</v>
      </c>
      <c r="P136" s="189" t="s">
        <v>829</v>
      </c>
      <c r="Q136" s="189" t="s">
        <v>830</v>
      </c>
      <c r="R136" s="189" t="s">
        <v>830</v>
      </c>
    </row>
    <row r="137" spans="1:18" ht="39.75" customHeight="1">
      <c r="A137" s="153" t="s">
        <v>532</v>
      </c>
      <c r="B137" s="154" t="s">
        <v>533</v>
      </c>
      <c r="C137" s="187"/>
      <c r="D137" s="187"/>
      <c r="E137" s="187"/>
      <c r="F137" s="187"/>
      <c r="G137" s="187"/>
      <c r="H137" s="187"/>
      <c r="I137" s="187"/>
      <c r="J137" s="187"/>
      <c r="K137" s="187"/>
      <c r="L137" s="187"/>
      <c r="M137" s="187"/>
      <c r="N137" s="187"/>
      <c r="O137" s="187"/>
      <c r="P137" s="187"/>
      <c r="Q137" s="187"/>
      <c r="R137" s="187"/>
    </row>
    <row r="138" spans="1:18" ht="39.75" customHeight="1" hidden="1" outlineLevel="1">
      <c r="A138" s="170" t="s">
        <v>532</v>
      </c>
      <c r="B138" s="171" t="s">
        <v>487</v>
      </c>
      <c r="C138" s="190"/>
      <c r="D138" s="190"/>
      <c r="E138" s="190"/>
      <c r="F138" s="190"/>
      <c r="G138" s="190"/>
      <c r="H138" s="190"/>
      <c r="I138" s="190"/>
      <c r="J138" s="190"/>
      <c r="K138" s="190"/>
      <c r="L138" s="190"/>
      <c r="M138" s="190"/>
      <c r="N138" s="190"/>
      <c r="O138" s="190"/>
      <c r="P138" s="190"/>
      <c r="Q138" s="190"/>
      <c r="R138" s="190"/>
    </row>
    <row r="139" spans="1:18" ht="39.75" customHeight="1" hidden="1" outlineLevel="1">
      <c r="A139" s="170" t="s">
        <v>532</v>
      </c>
      <c r="B139" s="171" t="s">
        <v>487</v>
      </c>
      <c r="C139" s="190"/>
      <c r="D139" s="190"/>
      <c r="E139" s="190"/>
      <c r="F139" s="190"/>
      <c r="G139" s="190"/>
      <c r="H139" s="190"/>
      <c r="I139" s="190"/>
      <c r="J139" s="190"/>
      <c r="K139" s="190"/>
      <c r="L139" s="190"/>
      <c r="M139" s="190"/>
      <c r="N139" s="190"/>
      <c r="O139" s="190"/>
      <c r="P139" s="190"/>
      <c r="Q139" s="190"/>
      <c r="R139" s="190"/>
    </row>
    <row r="140" spans="1:18" ht="39.75" customHeight="1" hidden="1" outlineLevel="1">
      <c r="A140" s="170" t="s">
        <v>536</v>
      </c>
      <c r="B140" s="171" t="s">
        <v>536</v>
      </c>
      <c r="C140" s="190"/>
      <c r="D140" s="190"/>
      <c r="E140" s="190"/>
      <c r="F140" s="190"/>
      <c r="G140" s="190"/>
      <c r="H140" s="190"/>
      <c r="I140" s="190"/>
      <c r="J140" s="190"/>
      <c r="K140" s="190"/>
      <c r="L140" s="190"/>
      <c r="M140" s="190"/>
      <c r="N140" s="190"/>
      <c r="O140" s="190"/>
      <c r="P140" s="190"/>
      <c r="Q140" s="190"/>
      <c r="R140" s="190"/>
    </row>
    <row r="141" spans="1:18" ht="39.75" customHeight="1" collapsed="1">
      <c r="A141" s="153" t="s">
        <v>534</v>
      </c>
      <c r="B141" s="154" t="s">
        <v>535</v>
      </c>
      <c r="C141" s="187"/>
      <c r="D141" s="187"/>
      <c r="E141" s="187"/>
      <c r="F141" s="187"/>
      <c r="G141" s="187"/>
      <c r="H141" s="187"/>
      <c r="I141" s="187"/>
      <c r="J141" s="187"/>
      <c r="K141" s="187"/>
      <c r="L141" s="187"/>
      <c r="M141" s="187"/>
      <c r="N141" s="187"/>
      <c r="O141" s="187"/>
      <c r="P141" s="187"/>
      <c r="Q141" s="187"/>
      <c r="R141" s="187"/>
    </row>
    <row r="142" spans="1:18" ht="39.75" customHeight="1">
      <c r="A142" s="167" t="s">
        <v>534</v>
      </c>
      <c r="B142" s="168" t="s">
        <v>282</v>
      </c>
      <c r="C142" s="186" t="s">
        <v>799</v>
      </c>
      <c r="D142" s="168" t="s">
        <v>824</v>
      </c>
      <c r="E142" s="186" t="s">
        <v>825</v>
      </c>
      <c r="F142" s="186" t="s">
        <v>826</v>
      </c>
      <c r="G142" s="186" t="s">
        <v>827</v>
      </c>
      <c r="H142" s="186" t="s">
        <v>829</v>
      </c>
      <c r="I142" s="186" t="s">
        <v>829</v>
      </c>
      <c r="J142" s="186" t="s">
        <v>829</v>
      </c>
      <c r="K142" s="186" t="s">
        <v>829</v>
      </c>
      <c r="L142" s="186" t="s">
        <v>829</v>
      </c>
      <c r="M142" s="186" t="s">
        <v>426</v>
      </c>
      <c r="N142" s="186" t="s">
        <v>829</v>
      </c>
      <c r="O142" s="186" t="s">
        <v>829</v>
      </c>
      <c r="P142" s="186" t="s">
        <v>829</v>
      </c>
      <c r="Q142" s="186" t="s">
        <v>829</v>
      </c>
      <c r="R142" s="186" t="s">
        <v>829</v>
      </c>
    </row>
    <row r="143" spans="1:18" ht="39.75" customHeight="1">
      <c r="A143" s="167" t="s">
        <v>534</v>
      </c>
      <c r="B143" s="168" t="s">
        <v>315</v>
      </c>
      <c r="C143" s="186" t="s">
        <v>800</v>
      </c>
      <c r="D143" s="168" t="s">
        <v>824</v>
      </c>
      <c r="E143" s="186" t="s">
        <v>825</v>
      </c>
      <c r="F143" s="186" t="s">
        <v>826</v>
      </c>
      <c r="G143" s="186" t="s">
        <v>827</v>
      </c>
      <c r="H143" s="186" t="s">
        <v>829</v>
      </c>
      <c r="I143" s="186" t="s">
        <v>829</v>
      </c>
      <c r="J143" s="186" t="s">
        <v>829</v>
      </c>
      <c r="K143" s="186" t="s">
        <v>829</v>
      </c>
      <c r="L143" s="186" t="s">
        <v>829</v>
      </c>
      <c r="M143" s="186" t="s">
        <v>426</v>
      </c>
      <c r="N143" s="186" t="s">
        <v>829</v>
      </c>
      <c r="O143" s="186" t="s">
        <v>829</v>
      </c>
      <c r="P143" s="186" t="s">
        <v>829</v>
      </c>
      <c r="Q143" s="186" t="s">
        <v>828</v>
      </c>
      <c r="R143" s="186" t="s">
        <v>829</v>
      </c>
    </row>
    <row r="144" spans="1:18" ht="39.75" customHeight="1">
      <c r="A144" s="167" t="s">
        <v>534</v>
      </c>
      <c r="B144" s="168" t="s">
        <v>806</v>
      </c>
      <c r="C144" s="186" t="s">
        <v>805</v>
      </c>
      <c r="D144" s="168" t="s">
        <v>824</v>
      </c>
      <c r="E144" s="186" t="s">
        <v>825</v>
      </c>
      <c r="F144" s="186" t="s">
        <v>826</v>
      </c>
      <c r="G144" s="186" t="s">
        <v>827</v>
      </c>
      <c r="H144" s="186" t="s">
        <v>829</v>
      </c>
      <c r="I144" s="186" t="s">
        <v>829</v>
      </c>
      <c r="J144" s="186" t="s">
        <v>829</v>
      </c>
      <c r="K144" s="186" t="s">
        <v>829</v>
      </c>
      <c r="L144" s="186" t="s">
        <v>829</v>
      </c>
      <c r="M144" s="186" t="s">
        <v>426</v>
      </c>
      <c r="N144" s="186" t="s">
        <v>829</v>
      </c>
      <c r="O144" s="186" t="s">
        <v>829</v>
      </c>
      <c r="P144" s="186" t="s">
        <v>829</v>
      </c>
      <c r="Q144" s="186" t="s">
        <v>829</v>
      </c>
      <c r="R144" s="186" t="s">
        <v>829</v>
      </c>
    </row>
  </sheetData>
  <sheetProtection/>
  <mergeCells count="5">
    <mergeCell ref="A10:R10"/>
    <mergeCell ref="A9:R9"/>
    <mergeCell ref="A4:R4"/>
    <mergeCell ref="A6:R6"/>
    <mergeCell ref="A7:R7"/>
  </mergeCells>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11.xml><?xml version="1.0" encoding="utf-8"?>
<worksheet xmlns="http://schemas.openxmlformats.org/spreadsheetml/2006/main" xmlns:r="http://schemas.openxmlformats.org/officeDocument/2006/relationships">
  <sheetPr>
    <tabColor indexed="40"/>
  </sheetPr>
  <dimension ref="A1:AI148"/>
  <sheetViews>
    <sheetView zoomScale="55" zoomScaleNormal="55" zoomScaleSheetLayoutView="85" zoomScalePageLayoutView="0" workbookViewId="0" topLeftCell="A1">
      <pane ySplit="16" topLeftCell="A26" activePane="bottomLeft" state="frozen"/>
      <selection pane="topLeft" activeCell="H37" sqref="H37"/>
      <selection pane="bottomLeft" activeCell="J57" sqref="J57"/>
    </sheetView>
  </sheetViews>
  <sheetFormatPr defaultColWidth="16.00390625" defaultRowHeight="15.75" outlineLevelRow="1"/>
  <cols>
    <col min="1" max="1" width="9.75390625" style="6" customWidth="1"/>
    <col min="2" max="2" width="53.875" style="7" customWidth="1"/>
    <col min="3" max="3" width="13.00390625" style="7" customWidth="1"/>
    <col min="4" max="4" width="16.375" style="7" customWidth="1"/>
    <col min="5" max="5" width="29.00390625" style="7" customWidth="1"/>
    <col min="6" max="6" width="25.875" style="7" customWidth="1"/>
    <col min="7" max="7" width="17.875" style="7" customWidth="1"/>
    <col min="8" max="8" width="17.375" style="7" customWidth="1"/>
    <col min="9" max="9" width="14.0039062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9.75390625" style="7" customWidth="1"/>
    <col min="19" max="19" width="9.125" style="7" customWidth="1"/>
    <col min="20" max="20" width="9.00390625" style="7" customWidth="1"/>
    <col min="21" max="21" width="22.00390625" style="7" customWidth="1"/>
    <col min="22" max="22" width="11.875" style="7" customWidth="1"/>
    <col min="23" max="23" width="17.375" style="7" customWidth="1"/>
    <col min="24" max="24" width="14.875" style="7" customWidth="1"/>
    <col min="25" max="25" width="10.625" style="6" customWidth="1"/>
    <col min="26" max="26" width="9.25390625" style="6" customWidth="1"/>
    <col min="27" max="27" width="11.125" style="6" customWidth="1"/>
    <col min="28" max="28" width="11.875" style="6" customWidth="1"/>
    <col min="29" max="29" width="15.625" style="6" customWidth="1"/>
    <col min="30" max="31" width="15.875" style="6" customWidth="1"/>
    <col min="32" max="32" width="20.75390625" style="6" customWidth="1"/>
    <col min="33" max="33" width="18.375" style="6" customWidth="1"/>
    <col min="34" max="34" width="29.00390625" style="6" customWidth="1"/>
    <col min="35" max="254" width="9.00390625" style="6" customWidth="1"/>
    <col min="255" max="255" width="3.875" style="6" bestFit="1" customWidth="1"/>
    <col min="256" max="16384" width="16.00390625" style="6" customWidth="1"/>
  </cols>
  <sheetData>
    <row r="1" spans="16:31" ht="18.75" outlineLevel="1">
      <c r="P1" s="26" t="s">
        <v>38</v>
      </c>
      <c r="AE1" s="26"/>
    </row>
    <row r="2" spans="16:31" ht="18.75" outlineLevel="1">
      <c r="P2" s="15" t="s">
        <v>537</v>
      </c>
      <c r="AE2" s="15"/>
    </row>
    <row r="3" spans="16:31" ht="18.75" outlineLevel="1">
      <c r="P3" s="15" t="s">
        <v>867</v>
      </c>
      <c r="AE3" s="15"/>
    </row>
    <row r="4" spans="1:31" ht="18.75" outlineLevel="1">
      <c r="A4" s="362" t="s">
        <v>457</v>
      </c>
      <c r="B4" s="362"/>
      <c r="C4" s="362"/>
      <c r="D4" s="362"/>
      <c r="E4" s="362"/>
      <c r="F4" s="362"/>
      <c r="G4" s="362"/>
      <c r="H4" s="362"/>
      <c r="I4" s="362"/>
      <c r="J4" s="362"/>
      <c r="K4" s="362"/>
      <c r="L4" s="362"/>
      <c r="M4" s="362"/>
      <c r="N4" s="362"/>
      <c r="O4" s="362"/>
      <c r="P4" s="362"/>
      <c r="AE4" s="15"/>
    </row>
    <row r="5" spans="1:31" ht="18.75" outlineLevel="1">
      <c r="A5" s="117"/>
      <c r="B5" s="117"/>
      <c r="C5" s="117"/>
      <c r="D5" s="117"/>
      <c r="E5" s="117"/>
      <c r="F5" s="117"/>
      <c r="G5" s="117"/>
      <c r="H5" s="117"/>
      <c r="I5" s="117"/>
      <c r="J5" s="117"/>
      <c r="K5" s="117"/>
      <c r="L5" s="117"/>
      <c r="M5" s="117"/>
      <c r="N5" s="117"/>
      <c r="O5" s="117"/>
      <c r="P5" s="117"/>
      <c r="AE5" s="15"/>
    </row>
    <row r="6" spans="1:34" ht="16.5" outlineLevel="1">
      <c r="A6" s="362" t="s">
        <v>356</v>
      </c>
      <c r="B6" s="362"/>
      <c r="C6" s="362"/>
      <c r="D6" s="362"/>
      <c r="E6" s="362"/>
      <c r="F6" s="362"/>
      <c r="G6" s="362"/>
      <c r="H6" s="362"/>
      <c r="I6" s="362"/>
      <c r="J6" s="362"/>
      <c r="K6" s="362"/>
      <c r="L6" s="362"/>
      <c r="M6" s="362"/>
      <c r="N6" s="362"/>
      <c r="O6" s="362"/>
      <c r="P6" s="362"/>
      <c r="Q6" s="110"/>
      <c r="R6" s="110"/>
      <c r="S6" s="110"/>
      <c r="T6" s="110"/>
      <c r="U6" s="110"/>
      <c r="V6" s="110"/>
      <c r="W6" s="110"/>
      <c r="X6" s="110"/>
      <c r="Y6" s="110"/>
      <c r="Z6" s="110"/>
      <c r="AA6" s="110"/>
      <c r="AB6" s="110"/>
      <c r="AC6" s="110"/>
      <c r="AD6" s="110"/>
      <c r="AE6" s="110"/>
      <c r="AF6" s="110"/>
      <c r="AG6" s="110"/>
      <c r="AH6" s="110"/>
    </row>
    <row r="7" spans="1:34" ht="16.5" outlineLevel="1">
      <c r="A7" s="117"/>
      <c r="B7" s="117"/>
      <c r="C7" s="117"/>
      <c r="D7" s="117"/>
      <c r="E7" s="117"/>
      <c r="F7" s="117"/>
      <c r="G7" s="117"/>
      <c r="H7" s="117"/>
      <c r="I7" s="117"/>
      <c r="J7" s="117"/>
      <c r="K7" s="117"/>
      <c r="L7" s="117"/>
      <c r="M7" s="117"/>
      <c r="N7" s="117"/>
      <c r="O7" s="117"/>
      <c r="P7" s="117"/>
      <c r="Q7" s="110"/>
      <c r="R7" s="110"/>
      <c r="S7" s="110"/>
      <c r="T7" s="110"/>
      <c r="U7" s="110"/>
      <c r="V7" s="110"/>
      <c r="W7" s="110"/>
      <c r="X7" s="110"/>
      <c r="Y7" s="110"/>
      <c r="Z7" s="110"/>
      <c r="AA7" s="110"/>
      <c r="AB7" s="110"/>
      <c r="AC7" s="110"/>
      <c r="AD7" s="110"/>
      <c r="AE7" s="110"/>
      <c r="AF7" s="110"/>
      <c r="AG7" s="110"/>
      <c r="AH7" s="110"/>
    </row>
    <row r="8" spans="1:34" ht="15.75" outlineLevel="1">
      <c r="A8" s="332" t="s">
        <v>306</v>
      </c>
      <c r="B8" s="332"/>
      <c r="C8" s="332"/>
      <c r="D8" s="332"/>
      <c r="E8" s="332"/>
      <c r="F8" s="332"/>
      <c r="G8" s="332"/>
      <c r="H8" s="332"/>
      <c r="I8" s="332"/>
      <c r="J8" s="332"/>
      <c r="K8" s="332"/>
      <c r="L8" s="332"/>
      <c r="M8" s="332"/>
      <c r="N8" s="332"/>
      <c r="O8" s="332"/>
      <c r="P8" s="332"/>
      <c r="Q8" s="97"/>
      <c r="R8" s="97"/>
      <c r="S8" s="97"/>
      <c r="T8" s="97"/>
      <c r="U8" s="97"/>
      <c r="V8" s="97"/>
      <c r="W8" s="97"/>
      <c r="X8" s="97"/>
      <c r="Y8" s="97"/>
      <c r="Z8" s="97"/>
      <c r="AA8" s="97"/>
      <c r="AB8" s="97"/>
      <c r="AC8" s="97"/>
      <c r="AD8" s="97"/>
      <c r="AE8" s="97"/>
      <c r="AF8" s="97"/>
      <c r="AG8" s="97"/>
      <c r="AH8" s="97"/>
    </row>
    <row r="9" spans="1:34" ht="15.75" outlineLevel="1">
      <c r="A9" s="264"/>
      <c r="B9" s="264"/>
      <c r="C9" s="264"/>
      <c r="D9" s="264"/>
      <c r="E9" s="264"/>
      <c r="F9" s="264"/>
      <c r="G9" s="264"/>
      <c r="H9" s="264"/>
      <c r="I9" s="264"/>
      <c r="J9" s="264"/>
      <c r="K9" s="264"/>
      <c r="L9" s="264"/>
      <c r="M9" s="264"/>
      <c r="N9" s="264"/>
      <c r="O9" s="264"/>
      <c r="P9" s="264"/>
      <c r="Q9" s="92"/>
      <c r="R9" s="92"/>
      <c r="S9" s="92"/>
      <c r="T9" s="92"/>
      <c r="U9" s="92"/>
      <c r="V9" s="92"/>
      <c r="W9" s="92"/>
      <c r="X9" s="92"/>
      <c r="Y9" s="92"/>
      <c r="Z9" s="92"/>
      <c r="AA9" s="92"/>
      <c r="AB9" s="92"/>
      <c r="AC9" s="92"/>
      <c r="AD9" s="92"/>
      <c r="AE9" s="92"/>
      <c r="AF9" s="92"/>
      <c r="AG9" s="92"/>
      <c r="AH9" s="92"/>
    </row>
    <row r="10" spans="1:34" ht="15" outlineLevel="1">
      <c r="A10" s="363"/>
      <c r="B10" s="363"/>
      <c r="C10" s="363"/>
      <c r="D10" s="363"/>
      <c r="E10" s="363"/>
      <c r="F10" s="363"/>
      <c r="G10" s="363"/>
      <c r="H10" s="363"/>
      <c r="I10" s="363"/>
      <c r="J10" s="363"/>
      <c r="K10" s="363"/>
      <c r="L10" s="363"/>
      <c r="M10" s="363"/>
      <c r="N10" s="363"/>
      <c r="O10" s="363"/>
      <c r="P10" s="363"/>
      <c r="Q10" s="111"/>
      <c r="R10" s="111"/>
      <c r="S10" s="111"/>
      <c r="T10" s="111"/>
      <c r="U10" s="111"/>
      <c r="V10" s="111"/>
      <c r="W10" s="111"/>
      <c r="X10" s="111"/>
      <c r="Y10" s="111"/>
      <c r="Z10" s="111"/>
      <c r="AA10" s="111"/>
      <c r="AB10" s="111"/>
      <c r="AC10" s="111"/>
      <c r="AD10" s="111"/>
      <c r="AE10" s="111"/>
      <c r="AF10" s="111"/>
      <c r="AG10" s="111"/>
      <c r="AH10" s="111"/>
    </row>
    <row r="11" spans="1:34" ht="18" customHeight="1" outlineLevel="1">
      <c r="A11" s="259" t="s">
        <v>515</v>
      </c>
      <c r="B11" s="259"/>
      <c r="C11" s="259"/>
      <c r="D11" s="259"/>
      <c r="E11" s="259"/>
      <c r="F11" s="259"/>
      <c r="G11" s="259"/>
      <c r="H11" s="259"/>
      <c r="I11" s="259"/>
      <c r="J11" s="259"/>
      <c r="K11" s="259"/>
      <c r="L11" s="259"/>
      <c r="M11" s="259"/>
      <c r="N11" s="259"/>
      <c r="O11" s="259"/>
      <c r="P11" s="259"/>
      <c r="Q11" s="11"/>
      <c r="R11" s="11"/>
      <c r="S11" s="11"/>
      <c r="T11" s="11"/>
      <c r="U11" s="11"/>
      <c r="V11" s="11"/>
      <c r="W11" s="11"/>
      <c r="X11" s="11"/>
      <c r="Y11" s="11"/>
      <c r="Z11" s="11"/>
      <c r="AA11" s="11"/>
      <c r="AB11" s="11"/>
      <c r="AC11" s="11"/>
      <c r="AD11" s="11"/>
      <c r="AE11" s="11"/>
      <c r="AF11" s="11"/>
      <c r="AG11" s="11"/>
      <c r="AH11" s="11"/>
    </row>
    <row r="12" spans="1:34" ht="15" outlineLevel="1">
      <c r="A12" s="361"/>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row>
    <row r="13" spans="1:35" s="9" customFormat="1" ht="75.75" customHeight="1">
      <c r="A13" s="349" t="s">
        <v>727</v>
      </c>
      <c r="B13" s="349" t="s">
        <v>567</v>
      </c>
      <c r="C13" s="349" t="s">
        <v>1</v>
      </c>
      <c r="D13" s="357" t="s">
        <v>614</v>
      </c>
      <c r="E13" s="357"/>
      <c r="F13" s="357"/>
      <c r="G13" s="349" t="s">
        <v>609</v>
      </c>
      <c r="H13" s="358" t="s">
        <v>581</v>
      </c>
      <c r="I13" s="359"/>
      <c r="J13" s="359"/>
      <c r="K13" s="359"/>
      <c r="L13" s="360"/>
      <c r="M13" s="339" t="s">
        <v>250</v>
      </c>
      <c r="N13" s="340"/>
      <c r="O13" s="340"/>
      <c r="P13" s="341"/>
      <c r="Q13" s="339" t="s">
        <v>259</v>
      </c>
      <c r="R13" s="340"/>
      <c r="S13" s="340"/>
      <c r="T13" s="341"/>
      <c r="U13" s="345" t="s">
        <v>446</v>
      </c>
      <c r="V13" s="353" t="s">
        <v>445</v>
      </c>
      <c r="W13" s="354"/>
      <c r="X13" s="342" t="s">
        <v>690</v>
      </c>
      <c r="Y13" s="338" t="s">
        <v>639</v>
      </c>
      <c r="Z13" s="338"/>
      <c r="AA13" s="348" t="s">
        <v>240</v>
      </c>
      <c r="AB13" s="348"/>
      <c r="AC13" s="348"/>
      <c r="AD13" s="348"/>
      <c r="AE13" s="345" t="s">
        <v>615</v>
      </c>
      <c r="AF13" s="348" t="s">
        <v>578</v>
      </c>
      <c r="AG13" s="348"/>
      <c r="AH13" s="337" t="s">
        <v>67</v>
      </c>
      <c r="AI13" s="6"/>
    </row>
    <row r="14" spans="1:35" s="9" customFormat="1" ht="213.75" customHeight="1">
      <c r="A14" s="350"/>
      <c r="B14" s="350"/>
      <c r="C14" s="350"/>
      <c r="D14" s="337" t="s">
        <v>636</v>
      </c>
      <c r="E14" s="337"/>
      <c r="F14" s="337" t="s">
        <v>47</v>
      </c>
      <c r="G14" s="350"/>
      <c r="H14" s="349" t="s">
        <v>608</v>
      </c>
      <c r="I14" s="337" t="s">
        <v>607</v>
      </c>
      <c r="J14" s="337"/>
      <c r="K14" s="349" t="s">
        <v>610</v>
      </c>
      <c r="L14" s="349" t="s">
        <v>241</v>
      </c>
      <c r="M14" s="342" t="s">
        <v>632</v>
      </c>
      <c r="N14" s="342" t="s">
        <v>630</v>
      </c>
      <c r="O14" s="338" t="s">
        <v>56</v>
      </c>
      <c r="P14" s="338"/>
      <c r="Q14" s="342" t="s">
        <v>631</v>
      </c>
      <c r="R14" s="342" t="s">
        <v>613</v>
      </c>
      <c r="S14" s="338" t="s">
        <v>7</v>
      </c>
      <c r="T14" s="338"/>
      <c r="U14" s="346"/>
      <c r="V14" s="355"/>
      <c r="W14" s="356"/>
      <c r="X14" s="344"/>
      <c r="Y14" s="338"/>
      <c r="Z14" s="338"/>
      <c r="AA14" s="352" t="s">
        <v>638</v>
      </c>
      <c r="AB14" s="352"/>
      <c r="AC14" s="357" t="s">
        <v>9</v>
      </c>
      <c r="AD14" s="357"/>
      <c r="AE14" s="346"/>
      <c r="AF14" s="348" t="s">
        <v>10</v>
      </c>
      <c r="AG14" s="348" t="s">
        <v>449</v>
      </c>
      <c r="AH14" s="337"/>
      <c r="AI14" s="6"/>
    </row>
    <row r="15" spans="1:35" s="9" customFormat="1" ht="43.5" customHeight="1">
      <c r="A15" s="351"/>
      <c r="B15" s="351"/>
      <c r="C15" s="351"/>
      <c r="D15" s="118" t="s">
        <v>634</v>
      </c>
      <c r="E15" s="118" t="s">
        <v>635</v>
      </c>
      <c r="F15" s="337"/>
      <c r="G15" s="351"/>
      <c r="H15" s="351"/>
      <c r="I15" s="102" t="s">
        <v>611</v>
      </c>
      <c r="J15" s="102" t="s">
        <v>612</v>
      </c>
      <c r="K15" s="351"/>
      <c r="L15" s="351"/>
      <c r="M15" s="343"/>
      <c r="N15" s="343"/>
      <c r="O15" s="40" t="s">
        <v>570</v>
      </c>
      <c r="P15" s="40" t="s">
        <v>571</v>
      </c>
      <c r="Q15" s="343"/>
      <c r="R15" s="343"/>
      <c r="S15" s="40" t="s">
        <v>570</v>
      </c>
      <c r="T15" s="40" t="s">
        <v>571</v>
      </c>
      <c r="U15" s="347"/>
      <c r="V15" s="119" t="s">
        <v>458</v>
      </c>
      <c r="W15" s="119" t="s">
        <v>12</v>
      </c>
      <c r="X15" s="343"/>
      <c r="Y15" s="40" t="s">
        <v>570</v>
      </c>
      <c r="Z15" s="40" t="s">
        <v>571</v>
      </c>
      <c r="AA15" s="75" t="s">
        <v>572</v>
      </c>
      <c r="AB15" s="75" t="s">
        <v>573</v>
      </c>
      <c r="AC15" s="75" t="s">
        <v>572</v>
      </c>
      <c r="AD15" s="75" t="s">
        <v>573</v>
      </c>
      <c r="AE15" s="347"/>
      <c r="AF15" s="348"/>
      <c r="AG15" s="348"/>
      <c r="AH15" s="337"/>
      <c r="AI15" s="6"/>
    </row>
    <row r="16" spans="1:35" s="9" customFormat="1" ht="15" customHeight="1">
      <c r="A16" s="48">
        <v>1</v>
      </c>
      <c r="B16" s="48">
        <v>2</v>
      </c>
      <c r="C16" s="48">
        <v>3</v>
      </c>
      <c r="D16" s="48">
        <v>4</v>
      </c>
      <c r="E16" s="48">
        <v>5</v>
      </c>
      <c r="F16" s="48">
        <v>6</v>
      </c>
      <c r="G16" s="48">
        <v>7</v>
      </c>
      <c r="H16" s="48">
        <v>8</v>
      </c>
      <c r="I16" s="48">
        <v>9</v>
      </c>
      <c r="J16" s="48">
        <v>10</v>
      </c>
      <c r="K16" s="48">
        <v>11</v>
      </c>
      <c r="L16" s="48">
        <v>12</v>
      </c>
      <c r="M16" s="48">
        <v>13</v>
      </c>
      <c r="N16" s="48">
        <v>14</v>
      </c>
      <c r="O16" s="48">
        <v>15</v>
      </c>
      <c r="P16" s="48">
        <v>16</v>
      </c>
      <c r="Q16" s="48">
        <v>17</v>
      </c>
      <c r="R16" s="48">
        <v>18</v>
      </c>
      <c r="S16" s="48">
        <v>19</v>
      </c>
      <c r="T16" s="48">
        <v>20</v>
      </c>
      <c r="U16" s="48">
        <v>21</v>
      </c>
      <c r="V16" s="48">
        <v>22</v>
      </c>
      <c r="W16" s="48">
        <v>23</v>
      </c>
      <c r="X16" s="48">
        <v>24</v>
      </c>
      <c r="Y16" s="48">
        <v>25</v>
      </c>
      <c r="Z16" s="48">
        <v>26</v>
      </c>
      <c r="AA16" s="48">
        <v>27</v>
      </c>
      <c r="AB16" s="48">
        <v>28</v>
      </c>
      <c r="AC16" s="48">
        <v>29</v>
      </c>
      <c r="AD16" s="48">
        <v>30</v>
      </c>
      <c r="AE16" s="48">
        <v>31</v>
      </c>
      <c r="AF16" s="48">
        <v>32</v>
      </c>
      <c r="AG16" s="48">
        <v>33</v>
      </c>
      <c r="AH16" s="48">
        <v>34</v>
      </c>
      <c r="AI16" s="6"/>
    </row>
    <row r="17" spans="1:34" ht="39.75" customHeight="1">
      <c r="A17" s="153" t="s">
        <v>465</v>
      </c>
      <c r="B17" s="154" t="s">
        <v>466</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row>
    <row r="18" spans="1:34" ht="39.75" customHeight="1">
      <c r="A18" s="155" t="s">
        <v>467</v>
      </c>
      <c r="B18" s="156" t="s">
        <v>468</v>
      </c>
      <c r="C18" s="182"/>
      <c r="D18" s="182"/>
      <c r="E18" s="182"/>
      <c r="F18" s="182"/>
      <c r="G18" s="182">
        <f>G62</f>
        <v>0.813998</v>
      </c>
      <c r="H18" s="182"/>
      <c r="I18" s="182"/>
      <c r="J18" s="182"/>
      <c r="K18" s="182"/>
      <c r="L18" s="182"/>
      <c r="M18" s="182"/>
      <c r="N18" s="182"/>
      <c r="O18" s="182"/>
      <c r="P18" s="182"/>
      <c r="Q18" s="182"/>
      <c r="R18" s="182"/>
      <c r="S18" s="184">
        <f>S62</f>
        <v>0</v>
      </c>
      <c r="T18" s="182">
        <f>T62</f>
        <v>0.33</v>
      </c>
      <c r="U18" s="182"/>
      <c r="V18" s="182"/>
      <c r="W18" s="182"/>
      <c r="X18" s="182"/>
      <c r="Y18" s="184">
        <f>Y62</f>
        <v>0</v>
      </c>
      <c r="Z18" s="182">
        <f>Z62</f>
        <v>0.33</v>
      </c>
      <c r="AA18" s="184">
        <f>AA62</f>
        <v>0</v>
      </c>
      <c r="AB18" s="182">
        <f>AB62</f>
        <v>1.26</v>
      </c>
      <c r="AC18" s="182"/>
      <c r="AD18" s="182"/>
      <c r="AE18" s="182"/>
      <c r="AF18" s="182"/>
      <c r="AG18" s="182"/>
      <c r="AH18" s="182"/>
    </row>
    <row r="19" spans="1:34" ht="39.75" customHeight="1">
      <c r="A19" s="158" t="s">
        <v>469</v>
      </c>
      <c r="B19" s="159" t="s">
        <v>470</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row>
    <row r="20" spans="1:34" ht="54.75" customHeight="1">
      <c r="A20" s="161" t="s">
        <v>471</v>
      </c>
      <c r="B20" s="162" t="s">
        <v>472</v>
      </c>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row>
    <row r="21" spans="1:34" ht="39.75" customHeight="1">
      <c r="A21" s="164" t="s">
        <v>473</v>
      </c>
      <c r="B21" s="165" t="s">
        <v>474</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row>
    <row r="22" spans="1:34" ht="39.75" customHeight="1">
      <c r="A22" s="170" t="s">
        <v>475</v>
      </c>
      <c r="B22" s="171" t="s">
        <v>476</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row>
    <row r="23" spans="1:34" ht="39.75" customHeight="1">
      <c r="A23" s="167" t="s">
        <v>477</v>
      </c>
      <c r="B23" s="168" t="s">
        <v>481</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row>
    <row r="24" spans="1:34" ht="39.75" customHeight="1">
      <c r="A24" s="153"/>
      <c r="B24" s="154"/>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row>
    <row r="25" spans="1:34" ht="39.75" customHeight="1">
      <c r="A25" s="153" t="s">
        <v>326</v>
      </c>
      <c r="B25" s="154" t="s">
        <v>358</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row>
    <row r="26" spans="1:34" ht="39.75" customHeight="1">
      <c r="A26" s="153" t="s">
        <v>327</v>
      </c>
      <c r="B26" s="154" t="s">
        <v>482</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row>
    <row r="27" spans="1:34" ht="39.75" customHeight="1">
      <c r="A27" s="153" t="s">
        <v>329</v>
      </c>
      <c r="B27" s="154" t="s">
        <v>483</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row>
    <row r="28" spans="1:34" ht="39.75" customHeight="1" hidden="1" outlineLevel="1">
      <c r="A28" s="153" t="s">
        <v>359</v>
      </c>
      <c r="B28" s="154" t="s">
        <v>484</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row>
    <row r="29" spans="1:34" ht="39.75" customHeight="1" hidden="1" outlineLevel="1">
      <c r="A29" s="153" t="s">
        <v>360</v>
      </c>
      <c r="B29" s="154" t="s">
        <v>485</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row>
    <row r="30" spans="1:34" ht="39.75" customHeight="1" hidden="1" outlineLevel="1">
      <c r="A30" s="153" t="s">
        <v>361</v>
      </c>
      <c r="B30" s="154" t="s">
        <v>486</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row>
    <row r="31" spans="1:34" ht="39.75" customHeight="1" hidden="1" outlineLevel="1">
      <c r="A31" s="155" t="s">
        <v>361</v>
      </c>
      <c r="B31" s="156" t="s">
        <v>487</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row>
    <row r="32" spans="1:34" ht="39.75" customHeight="1" hidden="1" outlineLevel="1">
      <c r="A32" s="155" t="s">
        <v>361</v>
      </c>
      <c r="B32" s="156" t="s">
        <v>487</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row>
    <row r="33" spans="1:34" ht="39.75" customHeight="1" hidden="1" outlineLevel="1">
      <c r="A33" s="155" t="s">
        <v>536</v>
      </c>
      <c r="B33" s="156" t="s">
        <v>536</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row>
    <row r="34" spans="1:34" ht="39.75" customHeight="1" collapsed="1">
      <c r="A34" s="153" t="s">
        <v>330</v>
      </c>
      <c r="B34" s="154" t="s">
        <v>488</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row>
    <row r="35" spans="1:34" ht="39.75" customHeight="1" hidden="1" outlineLevel="1">
      <c r="A35" s="153" t="s">
        <v>363</v>
      </c>
      <c r="B35" s="154" t="s">
        <v>489</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row>
    <row r="36" spans="1:34" ht="39.75" customHeight="1" hidden="1" outlineLevel="1">
      <c r="A36" s="155" t="s">
        <v>363</v>
      </c>
      <c r="B36" s="156" t="s">
        <v>487</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row>
    <row r="37" spans="1:34" ht="39.75" customHeight="1" hidden="1" outlineLevel="1">
      <c r="A37" s="155" t="s">
        <v>363</v>
      </c>
      <c r="B37" s="156" t="s">
        <v>487</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row>
    <row r="38" spans="1:34" ht="39.75" customHeight="1" hidden="1" outlineLevel="1">
      <c r="A38" s="155" t="s">
        <v>536</v>
      </c>
      <c r="B38" s="156" t="s">
        <v>536</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row>
    <row r="39" spans="1:34" ht="39.75" customHeight="1" hidden="1" outlineLevel="1">
      <c r="A39" s="153" t="s">
        <v>364</v>
      </c>
      <c r="B39" s="154" t="s">
        <v>490</v>
      </c>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row>
    <row r="40" spans="1:34" ht="39.75" customHeight="1" hidden="1" outlineLevel="1">
      <c r="A40" s="155" t="s">
        <v>364</v>
      </c>
      <c r="B40" s="156" t="s">
        <v>487</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row>
    <row r="41" spans="1:34" ht="39.75" customHeight="1" hidden="1" outlineLevel="1">
      <c r="A41" s="155" t="s">
        <v>364</v>
      </c>
      <c r="B41" s="156" t="s">
        <v>487</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row>
    <row r="42" spans="1:34" ht="39.75" customHeight="1" hidden="1" outlineLevel="1">
      <c r="A42" s="155" t="s">
        <v>536</v>
      </c>
      <c r="B42" s="156" t="s">
        <v>536</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row>
    <row r="43" spans="1:34" ht="39.75" customHeight="1" collapsed="1">
      <c r="A43" s="153" t="s">
        <v>331</v>
      </c>
      <c r="B43" s="154" t="s">
        <v>491</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row>
    <row r="44" spans="1:34" ht="39.75" customHeight="1" hidden="1" outlineLevel="1">
      <c r="A44" s="153" t="s">
        <v>367</v>
      </c>
      <c r="B44" s="154" t="s">
        <v>492</v>
      </c>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row>
    <row r="45" spans="1:34" ht="39.75" customHeight="1" hidden="1" outlineLevel="1">
      <c r="A45" s="153" t="s">
        <v>367</v>
      </c>
      <c r="B45" s="154" t="s">
        <v>493</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row>
    <row r="46" spans="1:34" ht="39.75" customHeight="1" hidden="1" outlineLevel="1">
      <c r="A46" s="155" t="s">
        <v>367</v>
      </c>
      <c r="B46" s="156" t="s">
        <v>487</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row>
    <row r="47" spans="1:34" ht="39.75" customHeight="1" hidden="1" outlineLevel="1">
      <c r="A47" s="155" t="s">
        <v>367</v>
      </c>
      <c r="B47" s="156" t="s">
        <v>487</v>
      </c>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row>
    <row r="48" spans="1:34" ht="39.75" customHeight="1" hidden="1" outlineLevel="1">
      <c r="A48" s="155" t="s">
        <v>536</v>
      </c>
      <c r="B48" s="156" t="s">
        <v>536</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row>
    <row r="49" spans="1:34" ht="39.75" customHeight="1" hidden="1" outlineLevel="1">
      <c r="A49" s="153" t="s">
        <v>367</v>
      </c>
      <c r="B49" s="154" t="s">
        <v>494</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row>
    <row r="50" spans="1:34" ht="39.75" customHeight="1" hidden="1" outlineLevel="1">
      <c r="A50" s="155" t="s">
        <v>367</v>
      </c>
      <c r="B50" s="156" t="s">
        <v>487</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row>
    <row r="51" spans="1:34" ht="39.75" customHeight="1" hidden="1" outlineLevel="1">
      <c r="A51" s="155" t="s">
        <v>367</v>
      </c>
      <c r="B51" s="156" t="s">
        <v>487</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row>
    <row r="52" spans="1:34" ht="39.75" customHeight="1" hidden="1" outlineLevel="1">
      <c r="A52" s="155" t="s">
        <v>536</v>
      </c>
      <c r="B52" s="156" t="s">
        <v>536</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row>
    <row r="53" spans="1:34" ht="39.75" customHeight="1" hidden="1" outlineLevel="1">
      <c r="A53" s="153" t="s">
        <v>367</v>
      </c>
      <c r="B53" s="154" t="s">
        <v>495</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row>
    <row r="54" spans="1:34" ht="39.75" customHeight="1" hidden="1" outlineLevel="1">
      <c r="A54" s="155" t="s">
        <v>367</v>
      </c>
      <c r="B54" s="156" t="s">
        <v>487</v>
      </c>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row>
    <row r="55" spans="1:34" ht="39.75" customHeight="1" hidden="1" outlineLevel="1">
      <c r="A55" s="155" t="s">
        <v>367</v>
      </c>
      <c r="B55" s="156" t="s">
        <v>487</v>
      </c>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row>
    <row r="56" spans="1:34" ht="39.75" customHeight="1" hidden="1" outlineLevel="1">
      <c r="A56" s="155" t="s">
        <v>536</v>
      </c>
      <c r="B56" s="156" t="s">
        <v>536</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row>
    <row r="57" spans="1:34" ht="69" customHeight="1" collapsed="1">
      <c r="A57" s="153" t="s">
        <v>332</v>
      </c>
      <c r="B57" s="154" t="s">
        <v>496</v>
      </c>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row>
    <row r="58" spans="1:34" ht="54.75" customHeight="1">
      <c r="A58" s="153" t="s">
        <v>371</v>
      </c>
      <c r="B58" s="154" t="s">
        <v>497</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row>
    <row r="59" spans="1:34" ht="52.5" customHeight="1">
      <c r="A59" s="155" t="s">
        <v>371</v>
      </c>
      <c r="B59" s="156" t="s">
        <v>275</v>
      </c>
      <c r="C59" s="182" t="s">
        <v>776</v>
      </c>
      <c r="D59" s="182"/>
      <c r="E59" s="182"/>
      <c r="F59" s="182"/>
      <c r="G59" s="182"/>
      <c r="H59" s="182"/>
      <c r="I59" s="182"/>
      <c r="J59" s="182"/>
      <c r="K59" s="182"/>
      <c r="L59" s="182"/>
      <c r="M59" s="182"/>
      <c r="N59" s="182"/>
      <c r="O59" s="182"/>
      <c r="P59" s="182"/>
      <c r="Q59" s="182"/>
      <c r="R59" s="182"/>
      <c r="S59" s="182"/>
      <c r="T59" s="182"/>
      <c r="U59" s="182"/>
      <c r="V59" s="182"/>
      <c r="W59" s="182"/>
      <c r="X59" s="182"/>
      <c r="Y59" s="184"/>
      <c r="Z59" s="184"/>
      <c r="AA59" s="184"/>
      <c r="AB59" s="184"/>
      <c r="AC59" s="184"/>
      <c r="AD59" s="184"/>
      <c r="AE59" s="182"/>
      <c r="AF59" s="182"/>
      <c r="AG59" s="182"/>
      <c r="AH59" s="182"/>
    </row>
    <row r="60" spans="1:34" ht="39.75" customHeight="1">
      <c r="A60" s="155" t="s">
        <v>371</v>
      </c>
      <c r="B60" s="156" t="s">
        <v>276</v>
      </c>
      <c r="C60" s="182" t="s">
        <v>777</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row>
    <row r="61" spans="1:34" ht="39.75" customHeight="1">
      <c r="A61" s="155" t="s">
        <v>371</v>
      </c>
      <c r="B61" s="156" t="s">
        <v>278</v>
      </c>
      <c r="C61" s="182" t="s">
        <v>778</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row>
    <row r="62" spans="1:34" ht="39.75" customHeight="1">
      <c r="A62" s="155" t="s">
        <v>371</v>
      </c>
      <c r="B62" s="156" t="s">
        <v>277</v>
      </c>
      <c r="C62" s="182" t="s">
        <v>779</v>
      </c>
      <c r="D62" s="249">
        <v>42472</v>
      </c>
      <c r="E62" s="155" t="s">
        <v>674</v>
      </c>
      <c r="F62" s="182">
        <v>1</v>
      </c>
      <c r="G62" s="182">
        <v>0.813998</v>
      </c>
      <c r="H62" s="182" t="s">
        <v>675</v>
      </c>
      <c r="I62" s="182">
        <v>2016</v>
      </c>
      <c r="J62" s="182">
        <v>4</v>
      </c>
      <c r="K62" s="182">
        <v>2016</v>
      </c>
      <c r="L62" s="182">
        <v>2016</v>
      </c>
      <c r="M62" s="182" t="s">
        <v>830</v>
      </c>
      <c r="N62" s="182" t="s">
        <v>830</v>
      </c>
      <c r="O62" s="182" t="s">
        <v>830</v>
      </c>
      <c r="P62" s="182" t="s">
        <v>830</v>
      </c>
      <c r="Q62" s="156" t="s">
        <v>676</v>
      </c>
      <c r="R62" s="182" t="s">
        <v>677</v>
      </c>
      <c r="S62" s="184">
        <v>0</v>
      </c>
      <c r="T62" s="184">
        <v>0.33</v>
      </c>
      <c r="U62" s="182" t="s">
        <v>830</v>
      </c>
      <c r="V62" s="182" t="s">
        <v>830</v>
      </c>
      <c r="W62" s="182" t="s">
        <v>830</v>
      </c>
      <c r="X62" s="182" t="s">
        <v>830</v>
      </c>
      <c r="Y62" s="184">
        <v>0</v>
      </c>
      <c r="Z62" s="184">
        <v>0.33</v>
      </c>
      <c r="AA62" s="184">
        <v>0</v>
      </c>
      <c r="AB62" s="182">
        <v>1.26</v>
      </c>
      <c r="AC62" s="182" t="s">
        <v>830</v>
      </c>
      <c r="AD62" s="182" t="s">
        <v>830</v>
      </c>
      <c r="AE62" s="182" t="s">
        <v>830</v>
      </c>
      <c r="AF62" s="182" t="s">
        <v>830</v>
      </c>
      <c r="AG62" s="182" t="s">
        <v>830</v>
      </c>
      <c r="AH62" s="182" t="s">
        <v>830</v>
      </c>
    </row>
    <row r="63" spans="1:34" ht="39.75" customHeight="1">
      <c r="A63" s="155" t="s">
        <v>371</v>
      </c>
      <c r="B63" s="156" t="s">
        <v>801</v>
      </c>
      <c r="C63" s="182" t="s">
        <v>803</v>
      </c>
      <c r="D63" s="182"/>
      <c r="E63" s="182"/>
      <c r="F63" s="182"/>
      <c r="G63" s="182"/>
      <c r="H63" s="182"/>
      <c r="I63" s="182"/>
      <c r="J63" s="182"/>
      <c r="K63" s="182"/>
      <c r="L63" s="182"/>
      <c r="M63" s="182"/>
      <c r="N63" s="182"/>
      <c r="O63" s="182"/>
      <c r="P63" s="182"/>
      <c r="Q63" s="182"/>
      <c r="R63" s="182"/>
      <c r="S63" s="182"/>
      <c r="T63" s="182"/>
      <c r="U63" s="182"/>
      <c r="V63" s="182"/>
      <c r="W63" s="182"/>
      <c r="X63" s="182"/>
      <c r="Y63" s="184"/>
      <c r="Z63" s="184"/>
      <c r="AA63" s="184"/>
      <c r="AB63" s="184"/>
      <c r="AC63" s="184"/>
      <c r="AD63" s="184"/>
      <c r="AE63" s="182"/>
      <c r="AF63" s="182"/>
      <c r="AG63" s="182"/>
      <c r="AH63" s="182"/>
    </row>
    <row r="64" spans="1:34" ht="39.75" customHeight="1">
      <c r="A64" s="155" t="s">
        <v>371</v>
      </c>
      <c r="B64" s="156" t="s">
        <v>804</v>
      </c>
      <c r="C64" s="182" t="s">
        <v>802</v>
      </c>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row>
    <row r="65" spans="1:34" ht="73.5" customHeight="1">
      <c r="A65" s="153" t="s">
        <v>372</v>
      </c>
      <c r="B65" s="154" t="s">
        <v>498</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row>
    <row r="66" spans="1:34" ht="39.75" customHeight="1">
      <c r="A66" s="155" t="s">
        <v>372</v>
      </c>
      <c r="B66" s="156" t="s">
        <v>280</v>
      </c>
      <c r="C66" s="182" t="s">
        <v>780</v>
      </c>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row>
    <row r="67" spans="1:34" ht="39.75" customHeight="1">
      <c r="A67" s="153" t="s">
        <v>328</v>
      </c>
      <c r="B67" s="154" t="s">
        <v>499</v>
      </c>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row>
    <row r="68" spans="1:34" ht="52.5" customHeight="1">
      <c r="A68" s="153" t="s">
        <v>333</v>
      </c>
      <c r="B68" s="154" t="s">
        <v>500</v>
      </c>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row>
    <row r="69" spans="1:34" ht="39.75" customHeight="1">
      <c r="A69" s="153" t="s">
        <v>382</v>
      </c>
      <c r="B69" s="154" t="s">
        <v>501</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row>
    <row r="70" spans="1:34" ht="39.75" customHeight="1">
      <c r="A70" s="158" t="s">
        <v>382</v>
      </c>
      <c r="B70" s="159" t="s">
        <v>281</v>
      </c>
      <c r="C70" s="180" t="s">
        <v>781</v>
      </c>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row>
    <row r="71" spans="1:34" ht="56.25" customHeight="1">
      <c r="A71" s="153" t="s">
        <v>383</v>
      </c>
      <c r="B71" s="154" t="s">
        <v>502</v>
      </c>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row>
    <row r="72" spans="1:34" ht="39.75" customHeight="1">
      <c r="A72" s="158" t="s">
        <v>383</v>
      </c>
      <c r="B72" s="159" t="s">
        <v>283</v>
      </c>
      <c r="C72" s="180" t="s">
        <v>782</v>
      </c>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row>
    <row r="73" spans="1:34" ht="39.75" customHeight="1">
      <c r="A73" s="158" t="s">
        <v>383</v>
      </c>
      <c r="B73" s="159" t="s">
        <v>284</v>
      </c>
      <c r="C73" s="180" t="s">
        <v>783</v>
      </c>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row>
    <row r="74" spans="1:34" ht="39.75" customHeight="1">
      <c r="A74" s="158" t="s">
        <v>383</v>
      </c>
      <c r="B74" s="159" t="s">
        <v>285</v>
      </c>
      <c r="C74" s="180" t="s">
        <v>784</v>
      </c>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row>
    <row r="75" spans="1:34" ht="39.75" customHeight="1">
      <c r="A75" s="158" t="s">
        <v>383</v>
      </c>
      <c r="B75" s="159" t="s">
        <v>286</v>
      </c>
      <c r="C75" s="180" t="s">
        <v>785</v>
      </c>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row>
    <row r="76" spans="1:34" ht="39.75" customHeight="1">
      <c r="A76" s="158" t="s">
        <v>383</v>
      </c>
      <c r="B76" s="159" t="s">
        <v>287</v>
      </c>
      <c r="C76" s="180" t="s">
        <v>786</v>
      </c>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row>
    <row r="77" spans="1:34" ht="39.75" customHeight="1">
      <c r="A77" s="158" t="s">
        <v>383</v>
      </c>
      <c r="B77" s="159" t="s">
        <v>288</v>
      </c>
      <c r="C77" s="180" t="s">
        <v>787</v>
      </c>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row>
    <row r="78" spans="1:34" ht="39.75" customHeight="1">
      <c r="A78" s="158" t="s">
        <v>383</v>
      </c>
      <c r="B78" s="159" t="s">
        <v>289</v>
      </c>
      <c r="C78" s="180" t="s">
        <v>788</v>
      </c>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row>
    <row r="79" spans="1:34" ht="49.5" customHeight="1">
      <c r="A79" s="153" t="s">
        <v>334</v>
      </c>
      <c r="B79" s="154" t="s">
        <v>503</v>
      </c>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row>
    <row r="80" spans="1:34" ht="39.75" customHeight="1">
      <c r="A80" s="153" t="s">
        <v>386</v>
      </c>
      <c r="B80" s="154" t="s">
        <v>504</v>
      </c>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row>
    <row r="81" spans="1:34" ht="39.75" customHeight="1">
      <c r="A81" s="158" t="s">
        <v>386</v>
      </c>
      <c r="B81" s="159" t="s">
        <v>279</v>
      </c>
      <c r="C81" s="180" t="s">
        <v>789</v>
      </c>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row>
    <row r="82" spans="1:34" ht="39.75" customHeight="1" hidden="1" outlineLevel="1">
      <c r="A82" s="153" t="s">
        <v>387</v>
      </c>
      <c r="B82" s="154" t="s">
        <v>505</v>
      </c>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row>
    <row r="83" spans="1:34" ht="39.75" customHeight="1" hidden="1" outlineLevel="1">
      <c r="A83" s="158" t="s">
        <v>387</v>
      </c>
      <c r="B83" s="159" t="s">
        <v>487</v>
      </c>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row>
    <row r="84" spans="1:34" ht="39.75" customHeight="1" hidden="1" outlineLevel="1">
      <c r="A84" s="158" t="s">
        <v>387</v>
      </c>
      <c r="B84" s="159" t="s">
        <v>487</v>
      </c>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row>
    <row r="85" spans="1:34" ht="39.75" customHeight="1" hidden="1" outlineLevel="1">
      <c r="A85" s="158" t="s">
        <v>536</v>
      </c>
      <c r="B85" s="159" t="s">
        <v>536</v>
      </c>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row>
    <row r="86" spans="1:34" ht="39.75" customHeight="1" collapsed="1">
      <c r="A86" s="153" t="s">
        <v>335</v>
      </c>
      <c r="B86" s="154" t="s">
        <v>506</v>
      </c>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row>
    <row r="87" spans="1:34" ht="39.75" customHeight="1" hidden="1" outlineLevel="1">
      <c r="A87" s="153" t="s">
        <v>390</v>
      </c>
      <c r="B87" s="154" t="s">
        <v>507</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row>
    <row r="88" spans="1:34" ht="39.75" customHeight="1" hidden="1" outlineLevel="1">
      <c r="A88" s="158" t="s">
        <v>390</v>
      </c>
      <c r="B88" s="159" t="s">
        <v>487</v>
      </c>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row>
    <row r="89" spans="1:34" ht="39.75" customHeight="1" hidden="1" outlineLevel="1">
      <c r="A89" s="158" t="s">
        <v>390</v>
      </c>
      <c r="B89" s="159" t="s">
        <v>487</v>
      </c>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row>
    <row r="90" spans="1:34" ht="39.75" customHeight="1" hidden="1" outlineLevel="1">
      <c r="A90" s="158" t="s">
        <v>536</v>
      </c>
      <c r="B90" s="159" t="s">
        <v>536</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row>
    <row r="91" spans="1:34" ht="39.75" customHeight="1" hidden="1" outlineLevel="1">
      <c r="A91" s="153" t="s">
        <v>391</v>
      </c>
      <c r="B91" s="154" t="s">
        <v>508</v>
      </c>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row>
    <row r="92" spans="1:34" ht="39.75" customHeight="1" hidden="1" outlineLevel="1">
      <c r="A92" s="158" t="s">
        <v>391</v>
      </c>
      <c r="B92" s="159" t="s">
        <v>487</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row>
    <row r="93" spans="1:34" ht="39.75" customHeight="1" hidden="1" outlineLevel="1">
      <c r="A93" s="158" t="s">
        <v>391</v>
      </c>
      <c r="B93" s="159" t="s">
        <v>487</v>
      </c>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row>
    <row r="94" spans="1:34" ht="39.75" customHeight="1" hidden="1" outlineLevel="1">
      <c r="A94" s="158" t="s">
        <v>536</v>
      </c>
      <c r="B94" s="159" t="s">
        <v>536</v>
      </c>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row>
    <row r="95" spans="1:34" ht="39.75" customHeight="1" hidden="1" outlineLevel="1">
      <c r="A95" s="153" t="s">
        <v>392</v>
      </c>
      <c r="B95" s="154" t="s">
        <v>509</v>
      </c>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row>
    <row r="96" spans="1:34" ht="39.75" customHeight="1" hidden="1" outlineLevel="1">
      <c r="A96" s="158" t="s">
        <v>392</v>
      </c>
      <c r="B96" s="159" t="s">
        <v>487</v>
      </c>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row>
    <row r="97" spans="1:34" ht="39.75" customHeight="1" hidden="1" outlineLevel="1">
      <c r="A97" s="158" t="s">
        <v>392</v>
      </c>
      <c r="B97" s="159" t="s">
        <v>487</v>
      </c>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row>
    <row r="98" spans="1:34" ht="39.75" customHeight="1" hidden="1" outlineLevel="1">
      <c r="A98" s="158" t="s">
        <v>536</v>
      </c>
      <c r="B98" s="159" t="s">
        <v>536</v>
      </c>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row>
    <row r="99" spans="1:34" ht="39.75" customHeight="1" hidden="1" outlineLevel="1">
      <c r="A99" s="153" t="s">
        <v>393</v>
      </c>
      <c r="B99" s="154" t="s">
        <v>510</v>
      </c>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row>
    <row r="100" spans="1:34" ht="39.75" customHeight="1" hidden="1" outlineLevel="1">
      <c r="A100" s="158" t="s">
        <v>393</v>
      </c>
      <c r="B100" s="159" t="s">
        <v>487</v>
      </c>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row>
    <row r="101" spans="1:34" ht="39.75" customHeight="1" hidden="1" outlineLevel="1">
      <c r="A101" s="158" t="s">
        <v>393</v>
      </c>
      <c r="B101" s="159" t="s">
        <v>487</v>
      </c>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row>
    <row r="102" spans="1:34" ht="39.75" customHeight="1" hidden="1" outlineLevel="1">
      <c r="A102" s="158" t="s">
        <v>536</v>
      </c>
      <c r="B102" s="159" t="s">
        <v>536</v>
      </c>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row>
    <row r="103" spans="1:34" ht="57" customHeight="1" collapsed="1">
      <c r="A103" s="153" t="s">
        <v>511</v>
      </c>
      <c r="B103" s="154" t="s">
        <v>512</v>
      </c>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row>
    <row r="104" spans="1:34" ht="39.75" customHeight="1">
      <c r="A104" s="158" t="s">
        <v>511</v>
      </c>
      <c r="B104" s="159" t="s">
        <v>235</v>
      </c>
      <c r="C104" s="180" t="s">
        <v>790</v>
      </c>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row>
    <row r="105" spans="1:34" ht="39.75" customHeight="1">
      <c r="A105" s="158" t="s">
        <v>511</v>
      </c>
      <c r="B105" s="159" t="s">
        <v>236</v>
      </c>
      <c r="C105" s="180" t="s">
        <v>791</v>
      </c>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row>
    <row r="106" spans="1:34" ht="39.75" customHeight="1">
      <c r="A106" s="158" t="s">
        <v>511</v>
      </c>
      <c r="B106" s="159" t="s">
        <v>237</v>
      </c>
      <c r="C106" s="180" t="s">
        <v>792</v>
      </c>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row>
    <row r="107" spans="1:34" ht="39.75" customHeight="1">
      <c r="A107" s="153" t="s">
        <v>513</v>
      </c>
      <c r="B107" s="154" t="s">
        <v>516</v>
      </c>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row>
    <row r="108" spans="1:34" ht="39.75" customHeight="1">
      <c r="A108" s="158" t="s">
        <v>513</v>
      </c>
      <c r="B108" s="159" t="s">
        <v>238</v>
      </c>
      <c r="C108" s="180" t="s">
        <v>793</v>
      </c>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row>
    <row r="109" spans="1:34" ht="39.75" customHeight="1" hidden="1" outlineLevel="1">
      <c r="A109" s="153" t="s">
        <v>517</v>
      </c>
      <c r="B109" s="154" t="s">
        <v>518</v>
      </c>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row>
    <row r="110" spans="1:34" ht="39.75" customHeight="1" hidden="1" outlineLevel="1">
      <c r="A110" s="158" t="s">
        <v>517</v>
      </c>
      <c r="B110" s="159" t="s">
        <v>487</v>
      </c>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row>
    <row r="111" spans="1:34" ht="39.75" customHeight="1" hidden="1" outlineLevel="1">
      <c r="A111" s="158" t="s">
        <v>517</v>
      </c>
      <c r="B111" s="159" t="s">
        <v>487</v>
      </c>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row>
    <row r="112" spans="1:34" ht="39.75" customHeight="1" hidden="1" outlineLevel="1">
      <c r="A112" s="158" t="s">
        <v>536</v>
      </c>
      <c r="B112" s="159" t="s">
        <v>536</v>
      </c>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row>
    <row r="113" spans="1:34" ht="39.75" customHeight="1" hidden="1" outlineLevel="1">
      <c r="A113" s="153" t="s">
        <v>519</v>
      </c>
      <c r="B113" s="154" t="s">
        <v>520</v>
      </c>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row>
    <row r="114" spans="1:34" ht="39.75" customHeight="1" hidden="1" outlineLevel="1">
      <c r="A114" s="158" t="s">
        <v>519</v>
      </c>
      <c r="B114" s="159" t="s">
        <v>487</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row>
    <row r="115" spans="1:34" ht="39.75" customHeight="1" hidden="1" outlineLevel="1">
      <c r="A115" s="158" t="s">
        <v>519</v>
      </c>
      <c r="B115" s="159" t="s">
        <v>487</v>
      </c>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row>
    <row r="116" spans="1:34" ht="39.75" customHeight="1" hidden="1" outlineLevel="1">
      <c r="A116" s="158" t="s">
        <v>536</v>
      </c>
      <c r="B116" s="159" t="s">
        <v>536</v>
      </c>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row>
    <row r="117" spans="1:34" ht="54.75" customHeight="1" collapsed="1">
      <c r="A117" s="153" t="s">
        <v>336</v>
      </c>
      <c r="B117" s="154" t="s">
        <v>521</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row>
    <row r="118" spans="1:34" ht="39.75" customHeight="1" hidden="1" outlineLevel="1">
      <c r="A118" s="153" t="s">
        <v>394</v>
      </c>
      <c r="B118" s="154" t="s">
        <v>522</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row>
    <row r="119" spans="1:34" ht="39.75" customHeight="1" hidden="1" outlineLevel="1">
      <c r="A119" s="158" t="s">
        <v>394</v>
      </c>
      <c r="B119" s="159" t="s">
        <v>487</v>
      </c>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row>
    <row r="120" spans="1:34" ht="39.75" customHeight="1" hidden="1" outlineLevel="1">
      <c r="A120" s="158" t="s">
        <v>394</v>
      </c>
      <c r="B120" s="159" t="s">
        <v>487</v>
      </c>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row>
    <row r="121" spans="1:34" ht="39.75" customHeight="1" hidden="1" outlineLevel="1">
      <c r="A121" s="158" t="s">
        <v>536</v>
      </c>
      <c r="B121" s="159" t="s">
        <v>536</v>
      </c>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row>
    <row r="122" spans="1:34" ht="39.75" customHeight="1" hidden="1" outlineLevel="1">
      <c r="A122" s="153" t="s">
        <v>395</v>
      </c>
      <c r="B122" s="154" t="s">
        <v>523</v>
      </c>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row>
    <row r="123" spans="1:34" ht="39.75" customHeight="1" hidden="1" outlineLevel="1">
      <c r="A123" s="158" t="s">
        <v>395</v>
      </c>
      <c r="B123" s="159" t="s">
        <v>487</v>
      </c>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row>
    <row r="124" spans="1:34" ht="39.75" customHeight="1" hidden="1" outlineLevel="1">
      <c r="A124" s="158" t="s">
        <v>395</v>
      </c>
      <c r="B124" s="159" t="s">
        <v>487</v>
      </c>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row>
    <row r="125" spans="1:34" ht="39.75" customHeight="1" hidden="1" outlineLevel="1">
      <c r="A125" s="158" t="s">
        <v>536</v>
      </c>
      <c r="B125" s="159" t="s">
        <v>536</v>
      </c>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row>
    <row r="126" spans="1:34" ht="57" customHeight="1" collapsed="1">
      <c r="A126" s="153" t="s">
        <v>524</v>
      </c>
      <c r="B126" s="154" t="s">
        <v>525</v>
      </c>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row>
    <row r="127" spans="1:34" ht="53.25" customHeight="1" hidden="1" outlineLevel="1">
      <c r="A127" s="153" t="s">
        <v>526</v>
      </c>
      <c r="B127" s="154" t="s">
        <v>527</v>
      </c>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row>
    <row r="128" spans="1:34" ht="39.75" customHeight="1" hidden="1" outlineLevel="1">
      <c r="A128" s="161" t="s">
        <v>526</v>
      </c>
      <c r="B128" s="162" t="s">
        <v>487</v>
      </c>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row>
    <row r="129" spans="1:34" ht="39.75" customHeight="1" hidden="1" outlineLevel="1">
      <c r="A129" s="161" t="s">
        <v>526</v>
      </c>
      <c r="B129" s="162" t="s">
        <v>487</v>
      </c>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row>
    <row r="130" spans="1:34" ht="39.75" customHeight="1" hidden="1" outlineLevel="1">
      <c r="A130" s="161" t="s">
        <v>536</v>
      </c>
      <c r="B130" s="162" t="s">
        <v>536</v>
      </c>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row>
    <row r="131" spans="1:34" ht="39.75" customHeight="1" hidden="1" outlineLevel="1">
      <c r="A131" s="153" t="s">
        <v>528</v>
      </c>
      <c r="B131" s="154" t="s">
        <v>529</v>
      </c>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row>
    <row r="132" spans="1:34" ht="39.75" customHeight="1" hidden="1" outlineLevel="1">
      <c r="A132" s="161" t="s">
        <v>528</v>
      </c>
      <c r="B132" s="162" t="s">
        <v>487</v>
      </c>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row>
    <row r="133" spans="1:34" ht="39.75" customHeight="1" hidden="1" outlineLevel="1">
      <c r="A133" s="161" t="s">
        <v>528</v>
      </c>
      <c r="B133" s="162" t="s">
        <v>487</v>
      </c>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row>
    <row r="134" spans="1:34" ht="39.75" customHeight="1" hidden="1" outlineLevel="1">
      <c r="A134" s="161" t="s">
        <v>536</v>
      </c>
      <c r="B134" s="162" t="s">
        <v>536</v>
      </c>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row>
    <row r="135" spans="1:34" ht="39.75" customHeight="1" collapsed="1">
      <c r="A135" s="153" t="s">
        <v>530</v>
      </c>
      <c r="B135" s="154" t="s">
        <v>531</v>
      </c>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row>
    <row r="136" spans="1:34" ht="39.75" customHeight="1">
      <c r="A136" s="164" t="s">
        <v>530</v>
      </c>
      <c r="B136" s="165" t="s">
        <v>270</v>
      </c>
      <c r="C136" s="189" t="s">
        <v>794</v>
      </c>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row>
    <row r="137" spans="1:34" ht="39.75" customHeight="1">
      <c r="A137" s="164" t="s">
        <v>530</v>
      </c>
      <c r="B137" s="165" t="s">
        <v>271</v>
      </c>
      <c r="C137" s="189" t="s">
        <v>795</v>
      </c>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row>
    <row r="138" spans="1:34" ht="39.75" customHeight="1">
      <c r="A138" s="164" t="s">
        <v>530</v>
      </c>
      <c r="B138" s="165" t="s">
        <v>272</v>
      </c>
      <c r="C138" s="189" t="s">
        <v>796</v>
      </c>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row>
    <row r="139" spans="1:34" ht="39.75" customHeight="1">
      <c r="A139" s="164" t="s">
        <v>530</v>
      </c>
      <c r="B139" s="165" t="s">
        <v>273</v>
      </c>
      <c r="C139" s="189" t="s">
        <v>797</v>
      </c>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row>
    <row r="140" spans="1:34" ht="39.75" customHeight="1">
      <c r="A140" s="164" t="s">
        <v>530</v>
      </c>
      <c r="B140" s="165" t="s">
        <v>274</v>
      </c>
      <c r="C140" s="189" t="s">
        <v>798</v>
      </c>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row>
    <row r="141" spans="1:34" ht="39.75" customHeight="1">
      <c r="A141" s="153" t="s">
        <v>532</v>
      </c>
      <c r="B141" s="154" t="s">
        <v>533</v>
      </c>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row>
    <row r="142" spans="1:34" ht="39.75" customHeight="1" hidden="1" outlineLevel="1">
      <c r="A142" s="170" t="s">
        <v>532</v>
      </c>
      <c r="B142" s="171" t="s">
        <v>487</v>
      </c>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row>
    <row r="143" spans="1:34" ht="39.75" customHeight="1" hidden="1" outlineLevel="1">
      <c r="A143" s="170" t="s">
        <v>532</v>
      </c>
      <c r="B143" s="171" t="s">
        <v>487</v>
      </c>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row>
    <row r="144" spans="1:34" ht="39.75" customHeight="1" hidden="1" outlineLevel="1">
      <c r="A144" s="170" t="s">
        <v>536</v>
      </c>
      <c r="B144" s="171" t="s">
        <v>536</v>
      </c>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row>
    <row r="145" spans="1:34" ht="39.75" customHeight="1" collapsed="1">
      <c r="A145" s="153" t="s">
        <v>534</v>
      </c>
      <c r="B145" s="154" t="s">
        <v>535</v>
      </c>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row>
    <row r="146" spans="1:34" ht="39.75" customHeight="1">
      <c r="A146" s="167" t="s">
        <v>534</v>
      </c>
      <c r="B146" s="168" t="s">
        <v>282</v>
      </c>
      <c r="C146" s="186" t="s">
        <v>799</v>
      </c>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row>
    <row r="147" spans="1:34" ht="39.75" customHeight="1">
      <c r="A147" s="167" t="s">
        <v>534</v>
      </c>
      <c r="B147" s="168" t="s">
        <v>315</v>
      </c>
      <c r="C147" s="186" t="s">
        <v>800</v>
      </c>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row>
    <row r="148" spans="1:34" ht="39.75" customHeight="1">
      <c r="A148" s="167" t="s">
        <v>534</v>
      </c>
      <c r="B148" s="168" t="s">
        <v>806</v>
      </c>
      <c r="C148" s="186" t="s">
        <v>805</v>
      </c>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row>
  </sheetData>
  <sheetProtection/>
  <mergeCells count="39">
    <mergeCell ref="K14:K15"/>
    <mergeCell ref="G13:G15"/>
    <mergeCell ref="A12:AH12"/>
    <mergeCell ref="A4:P4"/>
    <mergeCell ref="A6:P6"/>
    <mergeCell ref="A11:P11"/>
    <mergeCell ref="A8:P8"/>
    <mergeCell ref="A9:P9"/>
    <mergeCell ref="A10:P10"/>
    <mergeCell ref="AA13:AD13"/>
    <mergeCell ref="Y13:Z14"/>
    <mergeCell ref="A13:A15"/>
    <mergeCell ref="H14:H15"/>
    <mergeCell ref="D14:E14"/>
    <mergeCell ref="D13:F13"/>
    <mergeCell ref="H13:L13"/>
    <mergeCell ref="I14:J14"/>
    <mergeCell ref="L14:L15"/>
    <mergeCell ref="F14:F15"/>
    <mergeCell ref="B13:B15"/>
    <mergeCell ref="C13:C15"/>
    <mergeCell ref="O14:P14"/>
    <mergeCell ref="R14:R15"/>
    <mergeCell ref="AG14:AG15"/>
    <mergeCell ref="N14:N15"/>
    <mergeCell ref="AF13:AG13"/>
    <mergeCell ref="AA14:AB14"/>
    <mergeCell ref="M13:P13"/>
    <mergeCell ref="M14:M15"/>
    <mergeCell ref="AH13:AH15"/>
    <mergeCell ref="S14:T14"/>
    <mergeCell ref="Q13:T13"/>
    <mergeCell ref="Q14:Q15"/>
    <mergeCell ref="X13:X15"/>
    <mergeCell ref="U13:U15"/>
    <mergeCell ref="AE13:AE15"/>
    <mergeCell ref="AF14:AF15"/>
    <mergeCell ref="V13:W14"/>
    <mergeCell ref="AC14:AD14"/>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4" man="1"/>
  </colBreaks>
</worksheet>
</file>

<file path=xl/worksheets/sheet12.xml><?xml version="1.0" encoding="utf-8"?>
<worksheet xmlns="http://schemas.openxmlformats.org/spreadsheetml/2006/main" xmlns:r="http://schemas.openxmlformats.org/officeDocument/2006/relationships">
  <sheetPr>
    <tabColor indexed="40"/>
  </sheetPr>
  <dimension ref="A1:AZ162"/>
  <sheetViews>
    <sheetView tabSelected="1" view="pageBreakPreview" zoomScale="60" zoomScaleNormal="50" zoomScalePageLayoutView="0" workbookViewId="0" topLeftCell="A1">
      <selection activeCell="L23" sqref="L23"/>
    </sheetView>
  </sheetViews>
  <sheetFormatPr defaultColWidth="16.625" defaultRowHeight="15.75"/>
  <cols>
    <col min="1" max="1" width="11.375" style="146" customWidth="1"/>
    <col min="2" max="2" width="39.375" style="10" customWidth="1"/>
    <col min="3" max="3" width="11.875" style="10" customWidth="1"/>
    <col min="4" max="4" width="10.125" style="10" customWidth="1"/>
    <col min="5" max="5" width="10.50390625" style="10" customWidth="1"/>
    <col min="6" max="6" width="10.625" style="10" customWidth="1"/>
    <col min="7" max="7" width="17.875" style="10" customWidth="1"/>
    <col min="8" max="8" width="15.375" style="10" customWidth="1"/>
    <col min="9" max="9" width="18.625" style="10" customWidth="1"/>
    <col min="10" max="10" width="14.50390625" style="10" customWidth="1"/>
    <col min="11" max="11" width="17.375" style="10" customWidth="1"/>
    <col min="12" max="12" width="15.125" style="10" customWidth="1"/>
    <col min="13" max="13" width="18.50390625" style="10" customWidth="1"/>
    <col min="14" max="14" width="17.00390625" style="10" customWidth="1"/>
    <col min="15" max="15" width="17.625" style="10" customWidth="1"/>
    <col min="16" max="16" width="9.00390625" style="10"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6" customWidth="1"/>
    <col min="25" max="25" width="9.25390625" style="6" customWidth="1"/>
    <col min="26" max="26" width="11.125" style="6" customWidth="1"/>
    <col min="27" max="27" width="11.875" style="6" customWidth="1"/>
    <col min="28" max="28" width="15.625" style="6" customWidth="1"/>
    <col min="29" max="30" width="15.875" style="6" customWidth="1"/>
    <col min="31" max="31" width="20.75390625" style="6" customWidth="1"/>
    <col min="32" max="32" width="18.375" style="6" customWidth="1"/>
    <col min="33" max="33" width="29.00390625" style="6" customWidth="1"/>
    <col min="34" max="253" width="9.00390625" style="6" customWidth="1"/>
    <col min="254" max="254" width="3.875" style="6" bestFit="1" customWidth="1"/>
    <col min="255" max="255" width="16.00390625" style="6" bestFit="1" customWidth="1"/>
    <col min="256" max="16384" width="16.625" style="6" customWidth="1"/>
  </cols>
  <sheetData>
    <row r="1" spans="16:30" ht="18.75">
      <c r="P1" s="147"/>
      <c r="AD1" s="26"/>
    </row>
    <row r="2" spans="16:30" ht="18.75">
      <c r="P2" s="148"/>
      <c r="AD2" s="15"/>
    </row>
    <row r="3" spans="16:30" ht="18.75">
      <c r="P3" s="148"/>
      <c r="AD3" s="15"/>
    </row>
    <row r="4" spans="1:30" ht="18.75">
      <c r="A4" s="362"/>
      <c r="B4" s="362"/>
      <c r="C4" s="362"/>
      <c r="D4" s="362"/>
      <c r="E4" s="362"/>
      <c r="F4" s="362"/>
      <c r="G4" s="362"/>
      <c r="H4" s="362"/>
      <c r="I4" s="362"/>
      <c r="J4" s="362"/>
      <c r="K4" s="362"/>
      <c r="L4" s="362"/>
      <c r="M4" s="362"/>
      <c r="N4" s="362"/>
      <c r="O4" s="362"/>
      <c r="P4" s="362"/>
      <c r="AD4" s="15"/>
    </row>
    <row r="5" spans="1:33" ht="16.5">
      <c r="A5" s="362" t="s">
        <v>357</v>
      </c>
      <c r="B5" s="362"/>
      <c r="C5" s="362"/>
      <c r="D5" s="362"/>
      <c r="E5" s="362"/>
      <c r="F5" s="362"/>
      <c r="G5" s="362"/>
      <c r="H5" s="362"/>
      <c r="I5" s="362"/>
      <c r="J5" s="362"/>
      <c r="K5" s="362"/>
      <c r="L5" s="362"/>
      <c r="M5" s="362"/>
      <c r="N5" s="362"/>
      <c r="O5" s="362"/>
      <c r="P5" s="362"/>
      <c r="Q5" s="110"/>
      <c r="R5" s="110"/>
      <c r="S5" s="110"/>
      <c r="T5" s="110"/>
      <c r="U5" s="110"/>
      <c r="V5" s="110"/>
      <c r="W5" s="110"/>
      <c r="X5" s="110"/>
      <c r="Y5" s="110"/>
      <c r="Z5" s="110"/>
      <c r="AA5" s="110"/>
      <c r="AB5" s="110"/>
      <c r="AC5" s="110"/>
      <c r="AD5" s="110"/>
      <c r="AE5" s="110"/>
      <c r="AF5" s="110"/>
      <c r="AG5" s="110"/>
    </row>
    <row r="6" spans="1:33" ht="16.5">
      <c r="A6" s="117"/>
      <c r="B6" s="117"/>
      <c r="C6" s="117"/>
      <c r="D6" s="117"/>
      <c r="E6" s="117"/>
      <c r="F6" s="117"/>
      <c r="G6" s="117"/>
      <c r="H6" s="117"/>
      <c r="I6" s="117"/>
      <c r="J6" s="117"/>
      <c r="K6" s="117"/>
      <c r="L6" s="117"/>
      <c r="M6" s="117"/>
      <c r="N6" s="117"/>
      <c r="O6" s="117"/>
      <c r="P6" s="117"/>
      <c r="Q6" s="110"/>
      <c r="R6" s="110"/>
      <c r="S6" s="110"/>
      <c r="T6" s="110"/>
      <c r="U6" s="110"/>
      <c r="V6" s="110"/>
      <c r="W6" s="110"/>
      <c r="X6" s="110"/>
      <c r="Y6" s="110"/>
      <c r="Z6" s="110"/>
      <c r="AA6" s="110"/>
      <c r="AB6" s="110"/>
      <c r="AC6" s="110"/>
      <c r="AD6" s="110"/>
      <c r="AE6" s="110"/>
      <c r="AF6" s="110"/>
      <c r="AG6" s="110"/>
    </row>
    <row r="7" spans="1:33" ht="15.75">
      <c r="A7" s="372" t="s">
        <v>306</v>
      </c>
      <c r="B7" s="372"/>
      <c r="C7" s="372"/>
      <c r="D7" s="372"/>
      <c r="E7" s="372"/>
      <c r="F7" s="372"/>
      <c r="G7" s="372"/>
      <c r="H7" s="372"/>
      <c r="I7" s="372"/>
      <c r="J7" s="372"/>
      <c r="K7" s="372"/>
      <c r="L7" s="372"/>
      <c r="M7" s="372"/>
      <c r="N7" s="372"/>
      <c r="O7" s="372"/>
      <c r="P7" s="372"/>
      <c r="Q7" s="97"/>
      <c r="R7" s="97"/>
      <c r="S7" s="97"/>
      <c r="T7" s="97"/>
      <c r="U7" s="97"/>
      <c r="V7" s="97"/>
      <c r="W7" s="97"/>
      <c r="X7" s="97"/>
      <c r="Y7" s="97"/>
      <c r="Z7" s="97"/>
      <c r="AA7" s="97"/>
      <c r="AB7" s="97"/>
      <c r="AC7" s="97"/>
      <c r="AD7" s="97"/>
      <c r="AE7" s="97"/>
      <c r="AF7" s="97"/>
      <c r="AG7" s="97"/>
    </row>
    <row r="8" spans="1:33" ht="15.75">
      <c r="A8" s="373"/>
      <c r="B8" s="373"/>
      <c r="C8" s="373"/>
      <c r="D8" s="373"/>
      <c r="E8" s="373"/>
      <c r="F8" s="373"/>
      <c r="G8" s="373"/>
      <c r="H8" s="373"/>
      <c r="I8" s="373"/>
      <c r="J8" s="373"/>
      <c r="K8" s="373"/>
      <c r="L8" s="373"/>
      <c r="M8" s="373"/>
      <c r="N8" s="373"/>
      <c r="O8" s="373"/>
      <c r="P8" s="373"/>
      <c r="Q8" s="92"/>
      <c r="R8" s="92"/>
      <c r="S8" s="92"/>
      <c r="T8" s="92"/>
      <c r="U8" s="92"/>
      <c r="V8" s="92"/>
      <c r="W8" s="92"/>
      <c r="X8" s="92"/>
      <c r="Y8" s="92"/>
      <c r="Z8" s="92"/>
      <c r="AA8" s="92"/>
      <c r="AB8" s="92"/>
      <c r="AC8" s="92"/>
      <c r="AD8" s="92"/>
      <c r="AE8" s="92"/>
      <c r="AF8" s="92"/>
      <c r="AG8" s="92"/>
    </row>
    <row r="9" spans="1:33" ht="15">
      <c r="A9" s="374"/>
      <c r="B9" s="374"/>
      <c r="C9" s="374"/>
      <c r="D9" s="374"/>
      <c r="E9" s="374"/>
      <c r="F9" s="374"/>
      <c r="G9" s="374"/>
      <c r="H9" s="374"/>
      <c r="I9" s="374"/>
      <c r="J9" s="374"/>
      <c r="K9" s="374"/>
      <c r="L9" s="374"/>
      <c r="M9" s="374"/>
      <c r="N9" s="374"/>
      <c r="O9" s="374"/>
      <c r="P9" s="374"/>
      <c r="Q9" s="111"/>
      <c r="R9" s="111"/>
      <c r="S9" s="111"/>
      <c r="T9" s="111"/>
      <c r="U9" s="111"/>
      <c r="V9" s="111"/>
      <c r="W9" s="111"/>
      <c r="X9" s="111"/>
      <c r="Y9" s="111"/>
      <c r="Z9" s="111"/>
      <c r="AA9" s="111"/>
      <c r="AB9" s="111"/>
      <c r="AC9" s="111"/>
      <c r="AD9" s="111"/>
      <c r="AE9" s="111"/>
      <c r="AF9" s="111"/>
      <c r="AG9" s="111"/>
    </row>
    <row r="10" spans="1:33" ht="18" customHeight="1">
      <c r="A10" s="259" t="s">
        <v>515</v>
      </c>
      <c r="B10" s="259"/>
      <c r="C10" s="259"/>
      <c r="D10" s="259"/>
      <c r="E10" s="259"/>
      <c r="F10" s="259"/>
      <c r="G10" s="259"/>
      <c r="H10" s="259"/>
      <c r="I10" s="259"/>
      <c r="J10" s="259"/>
      <c r="K10" s="259"/>
      <c r="L10" s="259"/>
      <c r="M10" s="259"/>
      <c r="N10" s="259"/>
      <c r="O10" s="259"/>
      <c r="P10" s="259"/>
      <c r="Q10" s="11"/>
      <c r="R10" s="11"/>
      <c r="S10" s="11"/>
      <c r="T10" s="11"/>
      <c r="U10" s="11"/>
      <c r="V10" s="11"/>
      <c r="W10" s="11"/>
      <c r="X10" s="11"/>
      <c r="Y10" s="11"/>
      <c r="Z10" s="11"/>
      <c r="AA10" s="11"/>
      <c r="AB10" s="11"/>
      <c r="AC10" s="11"/>
      <c r="AD10" s="11"/>
      <c r="AE10" s="11"/>
      <c r="AF10" s="11"/>
      <c r="AG10" s="11"/>
    </row>
    <row r="11" spans="1:33" ht="18" customHeight="1">
      <c r="A11" s="142"/>
      <c r="B11" s="142"/>
      <c r="C11" s="142"/>
      <c r="D11" s="142"/>
      <c r="E11" s="142"/>
      <c r="F11" s="142"/>
      <c r="G11" s="142"/>
      <c r="H11" s="142"/>
      <c r="I11" s="142"/>
      <c r="J11" s="142"/>
      <c r="K11" s="142"/>
      <c r="L11" s="142"/>
      <c r="M11" s="142"/>
      <c r="N11" s="142"/>
      <c r="O11" s="142"/>
      <c r="P11" s="142"/>
      <c r="Q11" s="11"/>
      <c r="R11" s="11"/>
      <c r="S11" s="11"/>
      <c r="T11" s="11"/>
      <c r="U11" s="11"/>
      <c r="V11" s="11"/>
      <c r="W11" s="11"/>
      <c r="X11" s="11"/>
      <c r="Y11" s="11"/>
      <c r="Z11" s="11"/>
      <c r="AA11" s="11"/>
      <c r="AB11" s="11"/>
      <c r="AC11" s="11"/>
      <c r="AD11" s="11"/>
      <c r="AE11" s="11"/>
      <c r="AF11" s="11"/>
      <c r="AG11" s="11"/>
    </row>
    <row r="12" spans="1:52" ht="18.75">
      <c r="A12" s="259" t="s">
        <v>514</v>
      </c>
      <c r="B12" s="259"/>
      <c r="C12" s="259"/>
      <c r="D12" s="259"/>
      <c r="E12" s="259"/>
      <c r="F12" s="259"/>
      <c r="G12" s="259"/>
      <c r="H12" s="259"/>
      <c r="I12" s="259"/>
      <c r="J12" s="259"/>
      <c r="K12" s="259"/>
      <c r="L12" s="259"/>
      <c r="M12" s="259"/>
      <c r="N12" s="259"/>
      <c r="O12" s="259"/>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row>
    <row r="13" spans="1:52" ht="16.5" customHeight="1">
      <c r="A13" s="376"/>
      <c r="B13" s="376"/>
      <c r="C13" s="376"/>
      <c r="D13" s="376"/>
      <c r="E13" s="376"/>
      <c r="F13" s="376"/>
      <c r="G13" s="376"/>
      <c r="H13" s="376"/>
      <c r="I13" s="376"/>
      <c r="J13" s="376"/>
      <c r="K13" s="376"/>
      <c r="L13" s="376"/>
      <c r="M13" s="376"/>
      <c r="N13" s="376"/>
      <c r="O13" s="376"/>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33" ht="15">
      <c r="A14" s="361"/>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row>
    <row r="15" spans="1:18" ht="59.25" customHeight="1">
      <c r="A15" s="370" t="s">
        <v>244</v>
      </c>
      <c r="B15" s="368" t="s">
        <v>321</v>
      </c>
      <c r="C15" s="368" t="s">
        <v>322</v>
      </c>
      <c r="D15" s="375" t="s">
        <v>318</v>
      </c>
      <c r="E15" s="375"/>
      <c r="F15" s="375"/>
      <c r="G15" s="368" t="s">
        <v>413</v>
      </c>
      <c r="H15" s="366" t="s">
        <v>205</v>
      </c>
      <c r="I15" s="367"/>
      <c r="J15" s="366" t="s">
        <v>342</v>
      </c>
      <c r="K15" s="367"/>
      <c r="L15" s="366" t="s">
        <v>343</v>
      </c>
      <c r="M15" s="367"/>
      <c r="N15" s="366" t="s">
        <v>344</v>
      </c>
      <c r="O15" s="367"/>
      <c r="R15" s="10"/>
    </row>
    <row r="16" spans="1:15" ht="70.5" customHeight="1">
      <c r="A16" s="371"/>
      <c r="B16" s="369"/>
      <c r="C16" s="369"/>
      <c r="D16" s="139" t="s">
        <v>204</v>
      </c>
      <c r="E16" s="139" t="s">
        <v>203</v>
      </c>
      <c r="F16" s="139" t="s">
        <v>202</v>
      </c>
      <c r="G16" s="369"/>
      <c r="H16" s="141" t="s">
        <v>729</v>
      </c>
      <c r="I16" s="141" t="s">
        <v>480</v>
      </c>
      <c r="J16" s="141" t="s">
        <v>729</v>
      </c>
      <c r="K16" s="141" t="s">
        <v>480</v>
      </c>
      <c r="L16" s="141" t="s">
        <v>729</v>
      </c>
      <c r="M16" s="141" t="s">
        <v>480</v>
      </c>
      <c r="N16" s="141" t="s">
        <v>729</v>
      </c>
      <c r="O16" s="141" t="s">
        <v>206</v>
      </c>
    </row>
    <row r="17" spans="1:15" ht="15.75">
      <c r="A17" s="144">
        <v>1</v>
      </c>
      <c r="B17" s="141">
        <v>2</v>
      </c>
      <c r="C17" s="141">
        <v>3</v>
      </c>
      <c r="D17" s="141">
        <v>4</v>
      </c>
      <c r="E17" s="141">
        <v>5</v>
      </c>
      <c r="F17" s="141">
        <v>6</v>
      </c>
      <c r="G17" s="141">
        <v>7</v>
      </c>
      <c r="H17" s="141">
        <v>8</v>
      </c>
      <c r="I17" s="141">
        <v>9</v>
      </c>
      <c r="J17" s="141">
        <v>10</v>
      </c>
      <c r="K17" s="141">
        <v>11</v>
      </c>
      <c r="L17" s="141">
        <v>12</v>
      </c>
      <c r="M17" s="141">
        <v>13</v>
      </c>
      <c r="N17" s="141">
        <v>14</v>
      </c>
      <c r="O17" s="141">
        <v>15</v>
      </c>
    </row>
    <row r="18" spans="1:15" ht="38.25" customHeight="1">
      <c r="A18" s="144" t="s">
        <v>326</v>
      </c>
      <c r="B18" s="141" t="s">
        <v>358</v>
      </c>
      <c r="C18" s="141" t="s">
        <v>415</v>
      </c>
      <c r="D18" s="141" t="s">
        <v>412</v>
      </c>
      <c r="E18" s="141" t="s">
        <v>412</v>
      </c>
      <c r="F18" s="141" t="s">
        <v>412</v>
      </c>
      <c r="G18" s="141" t="s">
        <v>412</v>
      </c>
      <c r="H18" s="141" t="s">
        <v>412</v>
      </c>
      <c r="I18" s="141" t="s">
        <v>412</v>
      </c>
      <c r="J18" s="141" t="s">
        <v>412</v>
      </c>
      <c r="K18" s="141" t="s">
        <v>412</v>
      </c>
      <c r="L18" s="141" t="s">
        <v>412</v>
      </c>
      <c r="M18" s="141" t="s">
        <v>412</v>
      </c>
      <c r="N18" s="141" t="s">
        <v>412</v>
      </c>
      <c r="O18" s="141" t="s">
        <v>412</v>
      </c>
    </row>
    <row r="19" spans="1:15" ht="84" customHeight="1">
      <c r="A19" s="144" t="s">
        <v>327</v>
      </c>
      <c r="B19" s="149" t="s">
        <v>422</v>
      </c>
      <c r="C19" s="141" t="s">
        <v>412</v>
      </c>
      <c r="D19" s="141" t="s">
        <v>412</v>
      </c>
      <c r="E19" s="141" t="s">
        <v>412</v>
      </c>
      <c r="F19" s="141" t="s">
        <v>412</v>
      </c>
      <c r="G19" s="141" t="s">
        <v>412</v>
      </c>
      <c r="H19" s="141" t="s">
        <v>412</v>
      </c>
      <c r="I19" s="141" t="s">
        <v>412</v>
      </c>
      <c r="J19" s="141" t="s">
        <v>412</v>
      </c>
      <c r="K19" s="141" t="s">
        <v>412</v>
      </c>
      <c r="L19" s="141" t="s">
        <v>412</v>
      </c>
      <c r="M19" s="141" t="s">
        <v>412</v>
      </c>
      <c r="N19" s="141" t="s">
        <v>412</v>
      </c>
      <c r="O19" s="141" t="s">
        <v>412</v>
      </c>
    </row>
    <row r="20" spans="1:15" ht="48" customHeight="1">
      <c r="A20" s="365" t="s">
        <v>329</v>
      </c>
      <c r="B20" s="364" t="s">
        <v>423</v>
      </c>
      <c r="C20" s="141" t="s">
        <v>325</v>
      </c>
      <c r="D20" s="141"/>
      <c r="E20" s="141">
        <v>19</v>
      </c>
      <c r="F20" s="141">
        <v>22</v>
      </c>
      <c r="G20" s="141">
        <f>(E20+F20)/2</f>
        <v>20.5</v>
      </c>
      <c r="H20" s="141"/>
      <c r="I20" s="141"/>
      <c r="J20" s="141"/>
      <c r="K20" s="141"/>
      <c r="L20" s="141">
        <v>2</v>
      </c>
      <c r="M20" s="141">
        <v>1</v>
      </c>
      <c r="N20" s="141">
        <v>0</v>
      </c>
      <c r="O20" s="141">
        <v>3</v>
      </c>
    </row>
    <row r="21" spans="1:15" ht="40.5" customHeight="1">
      <c r="A21" s="365"/>
      <c r="B21" s="364"/>
      <c r="C21" s="141" t="s">
        <v>324</v>
      </c>
      <c r="D21" s="141"/>
      <c r="E21" s="141">
        <v>0.233</v>
      </c>
      <c r="F21" s="141">
        <v>0.28</v>
      </c>
      <c r="G21" s="245">
        <f>(E21+F21)/2</f>
        <v>0.2565</v>
      </c>
      <c r="H21" s="141"/>
      <c r="I21" s="141"/>
      <c r="J21" s="141"/>
      <c r="K21" s="141"/>
      <c r="L21" s="245">
        <v>0.03</v>
      </c>
      <c r="M21" s="245">
        <v>0.015</v>
      </c>
      <c r="N21" s="245">
        <v>0</v>
      </c>
      <c r="O21" s="245">
        <v>0.045</v>
      </c>
    </row>
    <row r="22" spans="1:15" ht="28.5" customHeight="1">
      <c r="A22" s="365" t="s">
        <v>359</v>
      </c>
      <c r="B22" s="364" t="s">
        <v>323</v>
      </c>
      <c r="C22" s="141" t="s">
        <v>325</v>
      </c>
      <c r="D22" s="141"/>
      <c r="E22" s="141"/>
      <c r="F22" s="141"/>
      <c r="G22" s="141"/>
      <c r="H22" s="141"/>
      <c r="I22" s="141"/>
      <c r="J22" s="141"/>
      <c r="K22" s="141"/>
      <c r="L22" s="141"/>
      <c r="M22" s="141"/>
      <c r="N22" s="141"/>
      <c r="O22" s="141"/>
    </row>
    <row r="23" spans="1:15" ht="26.25" customHeight="1">
      <c r="A23" s="365"/>
      <c r="B23" s="364"/>
      <c r="C23" s="141" t="s">
        <v>324</v>
      </c>
      <c r="D23" s="141"/>
      <c r="E23" s="141"/>
      <c r="F23" s="141"/>
      <c r="G23" s="141"/>
      <c r="H23" s="141"/>
      <c r="I23" s="141"/>
      <c r="J23" s="141"/>
      <c r="K23" s="141"/>
      <c r="L23" s="141"/>
      <c r="M23" s="141"/>
      <c r="N23" s="141"/>
      <c r="O23" s="141"/>
    </row>
    <row r="24" spans="1:15" ht="25.5" customHeight="1">
      <c r="A24" s="365" t="s">
        <v>360</v>
      </c>
      <c r="B24" s="364" t="s">
        <v>338</v>
      </c>
      <c r="C24" s="141" t="s">
        <v>325</v>
      </c>
      <c r="D24" s="141"/>
      <c r="E24" s="141">
        <v>4</v>
      </c>
      <c r="F24" s="141">
        <v>3</v>
      </c>
      <c r="G24" s="141">
        <f aca="true" t="shared" si="0" ref="G24:G41">(E24+F24)/2</f>
        <v>3.5</v>
      </c>
      <c r="H24" s="141"/>
      <c r="I24" s="141"/>
      <c r="J24" s="141"/>
      <c r="K24" s="141"/>
      <c r="L24" s="141"/>
      <c r="M24" s="141"/>
      <c r="N24" s="141"/>
      <c r="O24" s="141"/>
    </row>
    <row r="25" spans="1:15" ht="23.25" customHeight="1">
      <c r="A25" s="365"/>
      <c r="B25" s="364"/>
      <c r="C25" s="141" t="s">
        <v>324</v>
      </c>
      <c r="D25" s="141"/>
      <c r="E25" s="141">
        <v>0.047</v>
      </c>
      <c r="F25" s="141">
        <v>0.045</v>
      </c>
      <c r="G25" s="141">
        <f t="shared" si="0"/>
        <v>0.046</v>
      </c>
      <c r="H25" s="141"/>
      <c r="I25" s="141"/>
      <c r="J25" s="141"/>
      <c r="K25" s="141"/>
      <c r="L25" s="141"/>
      <c r="M25" s="141"/>
      <c r="N25" s="141"/>
      <c r="O25" s="141"/>
    </row>
    <row r="26" spans="1:15" ht="29.25" customHeight="1">
      <c r="A26" s="365" t="s">
        <v>361</v>
      </c>
      <c r="B26" s="364" t="s">
        <v>339</v>
      </c>
      <c r="C26" s="141" t="s">
        <v>325</v>
      </c>
      <c r="D26" s="141"/>
      <c r="E26" s="141">
        <v>1</v>
      </c>
      <c r="F26" s="141">
        <v>1</v>
      </c>
      <c r="G26" s="141">
        <f t="shared" si="0"/>
        <v>1</v>
      </c>
      <c r="H26" s="141"/>
      <c r="I26" s="141"/>
      <c r="J26" s="141"/>
      <c r="K26" s="141"/>
      <c r="L26" s="141"/>
      <c r="M26" s="141"/>
      <c r="N26" s="141"/>
      <c r="O26" s="141"/>
    </row>
    <row r="27" spans="1:15" ht="32.25" customHeight="1">
      <c r="A27" s="365"/>
      <c r="B27" s="364"/>
      <c r="C27" s="141" t="s">
        <v>324</v>
      </c>
      <c r="D27" s="141"/>
      <c r="E27" s="141">
        <v>0.015</v>
      </c>
      <c r="F27" s="141">
        <v>0.015</v>
      </c>
      <c r="G27" s="141">
        <f t="shared" si="0"/>
        <v>0.015</v>
      </c>
      <c r="H27" s="141"/>
      <c r="I27" s="141"/>
      <c r="J27" s="141"/>
      <c r="K27" s="141"/>
      <c r="L27" s="141"/>
      <c r="M27" s="141"/>
      <c r="N27" s="141"/>
      <c r="O27" s="141"/>
    </row>
    <row r="28" spans="1:15" ht="24.75" customHeight="1">
      <c r="A28" s="365" t="s">
        <v>362</v>
      </c>
      <c r="B28" s="364" t="s">
        <v>340</v>
      </c>
      <c r="C28" s="141" t="s">
        <v>325</v>
      </c>
      <c r="D28" s="141"/>
      <c r="E28" s="141">
        <v>14</v>
      </c>
      <c r="F28" s="141">
        <v>16</v>
      </c>
      <c r="G28" s="141">
        <f t="shared" si="0"/>
        <v>15</v>
      </c>
      <c r="H28" s="141"/>
      <c r="I28" s="141"/>
      <c r="J28" s="141"/>
      <c r="K28" s="141"/>
      <c r="L28" s="141">
        <v>2</v>
      </c>
      <c r="M28" s="141">
        <v>1</v>
      </c>
      <c r="N28" s="141">
        <v>0</v>
      </c>
      <c r="O28" s="141">
        <v>3</v>
      </c>
    </row>
    <row r="29" spans="1:15" ht="24.75" customHeight="1">
      <c r="A29" s="365"/>
      <c r="B29" s="364"/>
      <c r="C29" s="141" t="s">
        <v>324</v>
      </c>
      <c r="D29" s="141"/>
      <c r="E29" s="141">
        <v>0.171</v>
      </c>
      <c r="F29" s="141">
        <v>0.19</v>
      </c>
      <c r="G29" s="245">
        <f t="shared" si="0"/>
        <v>0.1805</v>
      </c>
      <c r="H29" s="141"/>
      <c r="I29" s="141"/>
      <c r="J29" s="141"/>
      <c r="K29" s="141"/>
      <c r="L29" s="245">
        <v>0.03</v>
      </c>
      <c r="M29" s="245">
        <v>0.015</v>
      </c>
      <c r="N29" s="245">
        <v>0</v>
      </c>
      <c r="O29" s="245">
        <v>0.045</v>
      </c>
    </row>
    <row r="30" spans="1:15" ht="39.75" customHeight="1">
      <c r="A30" s="365" t="s">
        <v>330</v>
      </c>
      <c r="B30" s="364" t="s">
        <v>341</v>
      </c>
      <c r="C30" s="141" t="s">
        <v>325</v>
      </c>
      <c r="D30" s="141"/>
      <c r="E30" s="141">
        <v>19</v>
      </c>
      <c r="F30" s="141">
        <v>22</v>
      </c>
      <c r="G30" s="141">
        <f t="shared" si="0"/>
        <v>20.5</v>
      </c>
      <c r="H30" s="141"/>
      <c r="I30" s="141"/>
      <c r="J30" s="141"/>
      <c r="K30" s="141"/>
      <c r="L30" s="141">
        <v>2</v>
      </c>
      <c r="M30" s="141">
        <v>1</v>
      </c>
      <c r="N30" s="141">
        <v>0</v>
      </c>
      <c r="O30" s="141">
        <v>3</v>
      </c>
    </row>
    <row r="31" spans="1:15" ht="45" customHeight="1">
      <c r="A31" s="365"/>
      <c r="B31" s="364"/>
      <c r="C31" s="141" t="s">
        <v>324</v>
      </c>
      <c r="D31" s="141"/>
      <c r="E31" s="141">
        <v>0.233</v>
      </c>
      <c r="F31" s="141">
        <v>0.28</v>
      </c>
      <c r="G31" s="245">
        <f t="shared" si="0"/>
        <v>0.2565</v>
      </c>
      <c r="H31" s="141"/>
      <c r="I31" s="141"/>
      <c r="J31" s="141"/>
      <c r="K31" s="141"/>
      <c r="L31" s="245">
        <v>0.03</v>
      </c>
      <c r="M31" s="245">
        <v>0.015</v>
      </c>
      <c r="N31" s="245">
        <v>0</v>
      </c>
      <c r="O31" s="245">
        <v>0.045</v>
      </c>
    </row>
    <row r="32" spans="1:15" ht="28.5" customHeight="1">
      <c r="A32" s="365" t="s">
        <v>363</v>
      </c>
      <c r="B32" s="364" t="s">
        <v>323</v>
      </c>
      <c r="C32" s="141" t="s">
        <v>325</v>
      </c>
      <c r="D32" s="141"/>
      <c r="E32" s="141"/>
      <c r="F32" s="141"/>
      <c r="G32" s="141"/>
      <c r="H32" s="141"/>
      <c r="I32" s="141"/>
      <c r="J32" s="141"/>
      <c r="K32" s="141"/>
      <c r="L32" s="141"/>
      <c r="M32" s="141"/>
      <c r="N32" s="141"/>
      <c r="O32" s="141"/>
    </row>
    <row r="33" spans="1:15" ht="26.25" customHeight="1">
      <c r="A33" s="365"/>
      <c r="B33" s="364"/>
      <c r="C33" s="141" t="s">
        <v>324</v>
      </c>
      <c r="D33" s="141"/>
      <c r="E33" s="141"/>
      <c r="F33" s="141"/>
      <c r="G33" s="141"/>
      <c r="H33" s="141"/>
      <c r="I33" s="141"/>
      <c r="J33" s="141"/>
      <c r="K33" s="141"/>
      <c r="L33" s="141"/>
      <c r="M33" s="141"/>
      <c r="N33" s="141"/>
      <c r="O33" s="141"/>
    </row>
    <row r="34" spans="1:15" ht="30.75" customHeight="1">
      <c r="A34" s="365" t="s">
        <v>364</v>
      </c>
      <c r="B34" s="364" t="s">
        <v>338</v>
      </c>
      <c r="C34" s="141" t="s">
        <v>325</v>
      </c>
      <c r="D34" s="141"/>
      <c r="E34" s="141">
        <v>4</v>
      </c>
      <c r="F34" s="141">
        <v>3</v>
      </c>
      <c r="G34" s="141">
        <f t="shared" si="0"/>
        <v>3.5</v>
      </c>
      <c r="H34" s="141"/>
      <c r="I34" s="141"/>
      <c r="J34" s="141"/>
      <c r="K34" s="141"/>
      <c r="L34" s="141"/>
      <c r="M34" s="141"/>
      <c r="N34" s="141"/>
      <c r="O34" s="141"/>
    </row>
    <row r="35" spans="1:15" ht="30.75" customHeight="1">
      <c r="A35" s="365"/>
      <c r="B35" s="364"/>
      <c r="C35" s="141" t="s">
        <v>324</v>
      </c>
      <c r="D35" s="141"/>
      <c r="E35" s="141">
        <v>0.047</v>
      </c>
      <c r="F35" s="141">
        <v>0.045</v>
      </c>
      <c r="G35" s="141">
        <f t="shared" si="0"/>
        <v>0.046</v>
      </c>
      <c r="H35" s="141"/>
      <c r="I35" s="141"/>
      <c r="J35" s="141"/>
      <c r="K35" s="141"/>
      <c r="L35" s="141"/>
      <c r="M35" s="141"/>
      <c r="N35" s="141"/>
      <c r="O35" s="141"/>
    </row>
    <row r="36" spans="1:15" ht="30.75" customHeight="1">
      <c r="A36" s="365" t="s">
        <v>365</v>
      </c>
      <c r="B36" s="364" t="s">
        <v>339</v>
      </c>
      <c r="C36" s="141" t="s">
        <v>325</v>
      </c>
      <c r="D36" s="141"/>
      <c r="E36" s="141">
        <v>1</v>
      </c>
      <c r="F36" s="141">
        <v>1</v>
      </c>
      <c r="G36" s="141">
        <f t="shared" si="0"/>
        <v>1</v>
      </c>
      <c r="H36" s="141"/>
      <c r="I36" s="141"/>
      <c r="J36" s="141"/>
      <c r="K36" s="141"/>
      <c r="L36" s="141"/>
      <c r="M36" s="141"/>
      <c r="N36" s="141"/>
      <c r="O36" s="141"/>
    </row>
    <row r="37" spans="1:15" ht="27.75" customHeight="1">
      <c r="A37" s="365"/>
      <c r="B37" s="364"/>
      <c r="C37" s="141" t="s">
        <v>324</v>
      </c>
      <c r="D37" s="141"/>
      <c r="E37" s="141">
        <v>0.015</v>
      </c>
      <c r="F37" s="141">
        <v>0.015</v>
      </c>
      <c r="G37" s="141">
        <f t="shared" si="0"/>
        <v>0.015</v>
      </c>
      <c r="H37" s="141"/>
      <c r="I37" s="141"/>
      <c r="J37" s="141"/>
      <c r="K37" s="141"/>
      <c r="L37" s="141"/>
      <c r="M37" s="141"/>
      <c r="N37" s="141"/>
      <c r="O37" s="141"/>
    </row>
    <row r="38" spans="1:15" ht="30.75" customHeight="1">
      <c r="A38" s="365" t="s">
        <v>366</v>
      </c>
      <c r="B38" s="364" t="s">
        <v>340</v>
      </c>
      <c r="C38" s="141" t="s">
        <v>325</v>
      </c>
      <c r="D38" s="141"/>
      <c r="E38" s="141">
        <v>14</v>
      </c>
      <c r="F38" s="141">
        <v>16</v>
      </c>
      <c r="G38" s="141">
        <f t="shared" si="0"/>
        <v>15</v>
      </c>
      <c r="H38" s="141"/>
      <c r="I38" s="141"/>
      <c r="J38" s="141"/>
      <c r="K38" s="141"/>
      <c r="L38" s="141">
        <v>2</v>
      </c>
      <c r="M38" s="141">
        <v>1</v>
      </c>
      <c r="N38" s="141">
        <v>0</v>
      </c>
      <c r="O38" s="141">
        <v>3</v>
      </c>
    </row>
    <row r="39" spans="1:15" ht="32.25" customHeight="1">
      <c r="A39" s="365"/>
      <c r="B39" s="364"/>
      <c r="C39" s="141" t="s">
        <v>324</v>
      </c>
      <c r="D39" s="141"/>
      <c r="E39" s="141">
        <v>0.171</v>
      </c>
      <c r="F39" s="141">
        <v>0.19</v>
      </c>
      <c r="G39" s="245">
        <f t="shared" si="0"/>
        <v>0.1805</v>
      </c>
      <c r="H39" s="141"/>
      <c r="I39" s="141"/>
      <c r="J39" s="141"/>
      <c r="K39" s="141"/>
      <c r="L39" s="245">
        <v>0.03</v>
      </c>
      <c r="M39" s="245">
        <v>0.015</v>
      </c>
      <c r="N39" s="245">
        <v>0</v>
      </c>
      <c r="O39" s="245">
        <v>0.045</v>
      </c>
    </row>
    <row r="40" spans="1:15" ht="40.5" customHeight="1">
      <c r="A40" s="365" t="s">
        <v>331</v>
      </c>
      <c r="B40" s="364" t="s">
        <v>345</v>
      </c>
      <c r="C40" s="141" t="s">
        <v>325</v>
      </c>
      <c r="D40" s="141"/>
      <c r="E40" s="141">
        <v>19</v>
      </c>
      <c r="F40" s="141">
        <v>22</v>
      </c>
      <c r="G40" s="141">
        <f t="shared" si="0"/>
        <v>20.5</v>
      </c>
      <c r="H40" s="141"/>
      <c r="I40" s="141"/>
      <c r="J40" s="141"/>
      <c r="K40" s="141"/>
      <c r="L40" s="141"/>
      <c r="M40" s="141"/>
      <c r="N40" s="141"/>
      <c r="O40" s="141"/>
    </row>
    <row r="41" spans="1:15" ht="33" customHeight="1">
      <c r="A41" s="365"/>
      <c r="B41" s="364"/>
      <c r="C41" s="141" t="s">
        <v>324</v>
      </c>
      <c r="D41" s="141"/>
      <c r="E41" s="141">
        <v>0.233</v>
      </c>
      <c r="F41" s="141">
        <v>0.28</v>
      </c>
      <c r="G41" s="245">
        <f t="shared" si="0"/>
        <v>0.2565</v>
      </c>
      <c r="H41" s="141"/>
      <c r="I41" s="141"/>
      <c r="J41" s="141"/>
      <c r="K41" s="141"/>
      <c r="L41" s="141"/>
      <c r="M41" s="141"/>
      <c r="N41" s="141"/>
      <c r="O41" s="141"/>
    </row>
    <row r="42" spans="1:15" ht="27" customHeight="1">
      <c r="A42" s="365" t="s">
        <v>367</v>
      </c>
      <c r="B42" s="364" t="s">
        <v>323</v>
      </c>
      <c r="C42" s="141" t="s">
        <v>325</v>
      </c>
      <c r="D42" s="141"/>
      <c r="E42" s="141"/>
      <c r="F42" s="141"/>
      <c r="G42" s="141"/>
      <c r="H42" s="141"/>
      <c r="I42" s="141"/>
      <c r="J42" s="141"/>
      <c r="K42" s="141"/>
      <c r="L42" s="141"/>
      <c r="M42" s="141"/>
      <c r="N42" s="141"/>
      <c r="O42" s="141"/>
    </row>
    <row r="43" spans="1:15" ht="30.75" customHeight="1">
      <c r="A43" s="365"/>
      <c r="B43" s="364"/>
      <c r="C43" s="141" t="s">
        <v>324</v>
      </c>
      <c r="D43" s="141"/>
      <c r="E43" s="141"/>
      <c r="F43" s="141"/>
      <c r="G43" s="141"/>
      <c r="H43" s="141"/>
      <c r="I43" s="141"/>
      <c r="J43" s="141"/>
      <c r="K43" s="141"/>
      <c r="L43" s="141"/>
      <c r="M43" s="141"/>
      <c r="N43" s="141"/>
      <c r="O43" s="141"/>
    </row>
    <row r="44" spans="1:15" ht="30.75" customHeight="1">
      <c r="A44" s="365" t="s">
        <v>368</v>
      </c>
      <c r="B44" s="364" t="s">
        <v>338</v>
      </c>
      <c r="C44" s="141" t="s">
        <v>325</v>
      </c>
      <c r="D44" s="141"/>
      <c r="E44" s="141">
        <v>4</v>
      </c>
      <c r="F44" s="141">
        <v>3</v>
      </c>
      <c r="G44" s="141">
        <f aca="true" t="shared" si="1" ref="G44:G49">(E44+F44)/2</f>
        <v>3.5</v>
      </c>
      <c r="H44" s="141"/>
      <c r="I44" s="141"/>
      <c r="J44" s="141"/>
      <c r="K44" s="141"/>
      <c r="L44" s="141"/>
      <c r="M44" s="141"/>
      <c r="N44" s="141"/>
      <c r="O44" s="141"/>
    </row>
    <row r="45" spans="1:15" ht="29.25" customHeight="1">
      <c r="A45" s="365"/>
      <c r="B45" s="364"/>
      <c r="C45" s="141" t="s">
        <v>324</v>
      </c>
      <c r="D45" s="141"/>
      <c r="E45" s="141">
        <v>0.047</v>
      </c>
      <c r="F45" s="141">
        <v>0.045</v>
      </c>
      <c r="G45" s="141">
        <f t="shared" si="1"/>
        <v>0.046</v>
      </c>
      <c r="H45" s="141"/>
      <c r="I45" s="141"/>
      <c r="J45" s="141"/>
      <c r="K45" s="141"/>
      <c r="L45" s="141"/>
      <c r="M45" s="141"/>
      <c r="N45" s="141"/>
      <c r="O45" s="141"/>
    </row>
    <row r="46" spans="1:15" ht="31.5" customHeight="1">
      <c r="A46" s="365" t="s">
        <v>369</v>
      </c>
      <c r="B46" s="364" t="s">
        <v>339</v>
      </c>
      <c r="C46" s="141" t="s">
        <v>325</v>
      </c>
      <c r="D46" s="141"/>
      <c r="E46" s="141">
        <v>1</v>
      </c>
      <c r="F46" s="141">
        <v>1</v>
      </c>
      <c r="G46" s="141">
        <f t="shared" si="1"/>
        <v>1</v>
      </c>
      <c r="H46" s="141"/>
      <c r="I46" s="141"/>
      <c r="J46" s="141"/>
      <c r="K46" s="141"/>
      <c r="L46" s="141"/>
      <c r="M46" s="141"/>
      <c r="N46" s="141"/>
      <c r="O46" s="141"/>
    </row>
    <row r="47" spans="1:15" ht="30.75" customHeight="1">
      <c r="A47" s="365"/>
      <c r="B47" s="364"/>
      <c r="C47" s="141" t="s">
        <v>324</v>
      </c>
      <c r="D47" s="141"/>
      <c r="E47" s="141">
        <v>0.015</v>
      </c>
      <c r="F47" s="141">
        <v>0.015</v>
      </c>
      <c r="G47" s="141">
        <f t="shared" si="1"/>
        <v>0.015</v>
      </c>
      <c r="H47" s="141"/>
      <c r="I47" s="141"/>
      <c r="J47" s="141"/>
      <c r="K47" s="141"/>
      <c r="L47" s="141"/>
      <c r="M47" s="141"/>
      <c r="N47" s="141"/>
      <c r="O47" s="141"/>
    </row>
    <row r="48" spans="1:15" ht="27.75" customHeight="1">
      <c r="A48" s="365" t="s">
        <v>370</v>
      </c>
      <c r="B48" s="364" t="s">
        <v>340</v>
      </c>
      <c r="C48" s="141" t="s">
        <v>325</v>
      </c>
      <c r="D48" s="141"/>
      <c r="E48" s="141">
        <v>14</v>
      </c>
      <c r="F48" s="141">
        <v>16</v>
      </c>
      <c r="G48" s="141">
        <f t="shared" si="1"/>
        <v>15</v>
      </c>
      <c r="H48" s="141"/>
      <c r="I48" s="141"/>
      <c r="J48" s="141"/>
      <c r="K48" s="141"/>
      <c r="L48" s="141"/>
      <c r="M48" s="141"/>
      <c r="N48" s="141"/>
      <c r="O48" s="141"/>
    </row>
    <row r="49" spans="1:15" ht="27.75" customHeight="1">
      <c r="A49" s="365"/>
      <c r="B49" s="364"/>
      <c r="C49" s="141" t="s">
        <v>324</v>
      </c>
      <c r="D49" s="141"/>
      <c r="E49" s="141">
        <v>0.171</v>
      </c>
      <c r="F49" s="141">
        <v>0.19</v>
      </c>
      <c r="G49" s="141">
        <f t="shared" si="1"/>
        <v>0.1805</v>
      </c>
      <c r="H49" s="141"/>
      <c r="I49" s="141"/>
      <c r="J49" s="140"/>
      <c r="K49" s="140"/>
      <c r="L49" s="140"/>
      <c r="M49" s="140"/>
      <c r="N49" s="140"/>
      <c r="O49" s="140"/>
    </row>
    <row r="50" spans="1:15" ht="102.75" customHeight="1">
      <c r="A50" s="144" t="s">
        <v>332</v>
      </c>
      <c r="B50" s="140" t="s">
        <v>433</v>
      </c>
      <c r="C50" s="141" t="s">
        <v>434</v>
      </c>
      <c r="D50" s="141"/>
      <c r="E50" s="141"/>
      <c r="F50" s="141"/>
      <c r="G50" s="141"/>
      <c r="H50" s="141"/>
      <c r="I50" s="141"/>
      <c r="J50" s="140"/>
      <c r="K50" s="140"/>
      <c r="L50" s="141">
        <f>2.046+2.161</f>
        <v>4.207</v>
      </c>
      <c r="M50" s="141">
        <f>3.315+1.322</f>
        <v>4.6370000000000005</v>
      </c>
      <c r="N50" s="245">
        <v>0</v>
      </c>
      <c r="O50" s="245">
        <v>3.662</v>
      </c>
    </row>
    <row r="51" spans="1:15" ht="39.75" customHeight="1">
      <c r="A51" s="144" t="s">
        <v>371</v>
      </c>
      <c r="B51" s="140" t="s">
        <v>346</v>
      </c>
      <c r="C51" s="141" t="s">
        <v>434</v>
      </c>
      <c r="D51" s="141"/>
      <c r="E51" s="141"/>
      <c r="F51" s="141"/>
      <c r="G51" s="141"/>
      <c r="H51" s="141"/>
      <c r="I51" s="141"/>
      <c r="J51" s="140"/>
      <c r="K51" s="140"/>
      <c r="L51" s="140"/>
      <c r="M51" s="140"/>
      <c r="N51" s="140"/>
      <c r="O51" s="140"/>
    </row>
    <row r="52" spans="1:15" ht="47.25">
      <c r="A52" s="144" t="s">
        <v>372</v>
      </c>
      <c r="B52" s="140" t="s">
        <v>347</v>
      </c>
      <c r="C52" s="141" t="s">
        <v>434</v>
      </c>
      <c r="D52" s="141"/>
      <c r="E52" s="141"/>
      <c r="F52" s="141"/>
      <c r="G52" s="141"/>
      <c r="H52" s="141"/>
      <c r="I52" s="141"/>
      <c r="J52" s="140"/>
      <c r="K52" s="140"/>
      <c r="L52" s="140"/>
      <c r="M52" s="140"/>
      <c r="N52" s="140"/>
      <c r="O52" s="140"/>
    </row>
    <row r="53" spans="1:15" ht="54.75" customHeight="1">
      <c r="A53" s="144" t="s">
        <v>373</v>
      </c>
      <c r="B53" s="140" t="s">
        <v>348</v>
      </c>
      <c r="C53" s="141" t="s">
        <v>434</v>
      </c>
      <c r="D53" s="141"/>
      <c r="E53" s="141"/>
      <c r="F53" s="141"/>
      <c r="G53" s="141"/>
      <c r="H53" s="141"/>
      <c r="I53" s="141"/>
      <c r="J53" s="140"/>
      <c r="K53" s="140"/>
      <c r="L53" s="141">
        <f>2.046+2.161</f>
        <v>4.207</v>
      </c>
      <c r="M53" s="141">
        <f>3.315+1.322</f>
        <v>4.6370000000000005</v>
      </c>
      <c r="N53" s="245">
        <v>0</v>
      </c>
      <c r="O53" s="245">
        <v>3.662</v>
      </c>
    </row>
    <row r="54" spans="1:15" ht="48.75" customHeight="1">
      <c r="A54" s="144" t="s">
        <v>374</v>
      </c>
      <c r="B54" s="140" t="s">
        <v>349</v>
      </c>
      <c r="C54" s="141" t="s">
        <v>434</v>
      </c>
      <c r="D54" s="141"/>
      <c r="E54" s="141"/>
      <c r="F54" s="141"/>
      <c r="G54" s="141"/>
      <c r="H54" s="141"/>
      <c r="I54" s="141"/>
      <c r="J54" s="140"/>
      <c r="K54" s="140"/>
      <c r="L54" s="140"/>
      <c r="M54" s="140"/>
      <c r="N54" s="140"/>
      <c r="O54" s="140"/>
    </row>
    <row r="55" spans="1:15" ht="29.25" customHeight="1">
      <c r="A55" s="365" t="s">
        <v>375</v>
      </c>
      <c r="B55" s="364" t="s">
        <v>425</v>
      </c>
      <c r="C55" s="141" t="s">
        <v>538</v>
      </c>
      <c r="D55" s="141"/>
      <c r="E55" s="141"/>
      <c r="F55" s="141"/>
      <c r="G55" s="141"/>
      <c r="H55" s="141"/>
      <c r="I55" s="141"/>
      <c r="J55" s="140"/>
      <c r="K55" s="140"/>
      <c r="L55" s="140"/>
      <c r="M55" s="140"/>
      <c r="N55" s="140"/>
      <c r="O55" s="140"/>
    </row>
    <row r="56" spans="1:15" ht="27.75" customHeight="1">
      <c r="A56" s="365"/>
      <c r="B56" s="364"/>
      <c r="C56" s="141" t="s">
        <v>319</v>
      </c>
      <c r="D56" s="141"/>
      <c r="E56" s="141"/>
      <c r="F56" s="141"/>
      <c r="G56" s="141"/>
      <c r="H56" s="141"/>
      <c r="I56" s="141"/>
      <c r="J56" s="140"/>
      <c r="K56" s="140"/>
      <c r="L56" s="141">
        <f>0.65</f>
        <v>0.65</v>
      </c>
      <c r="M56" s="141">
        <v>0.65</v>
      </c>
      <c r="N56" s="246">
        <v>0</v>
      </c>
      <c r="O56" s="246">
        <v>0.8</v>
      </c>
    </row>
    <row r="57" spans="1:15" ht="27.75" customHeight="1">
      <c r="A57" s="365"/>
      <c r="B57" s="364"/>
      <c r="C57" s="141" t="s">
        <v>320</v>
      </c>
      <c r="D57" s="141"/>
      <c r="E57" s="141"/>
      <c r="F57" s="141"/>
      <c r="G57" s="141"/>
      <c r="H57" s="141"/>
      <c r="I57" s="141"/>
      <c r="J57" s="140"/>
      <c r="K57" s="140"/>
      <c r="L57" s="140"/>
      <c r="M57" s="140"/>
      <c r="N57" s="246">
        <v>0</v>
      </c>
      <c r="O57" s="246">
        <v>1.4</v>
      </c>
    </row>
    <row r="58" spans="1:15" ht="24" customHeight="1">
      <c r="A58" s="365"/>
      <c r="B58" s="364"/>
      <c r="C58" s="141" t="s">
        <v>435</v>
      </c>
      <c r="D58" s="141"/>
      <c r="E58" s="141"/>
      <c r="F58" s="141"/>
      <c r="G58" s="141"/>
      <c r="H58" s="141"/>
      <c r="I58" s="141"/>
      <c r="J58" s="140"/>
      <c r="K58" s="140"/>
      <c r="L58" s="140"/>
      <c r="M58" s="140"/>
      <c r="N58" s="140"/>
      <c r="O58" s="140"/>
    </row>
    <row r="59" spans="1:15" ht="15.75">
      <c r="A59" s="365" t="s">
        <v>376</v>
      </c>
      <c r="B59" s="364" t="s">
        <v>338</v>
      </c>
      <c r="C59" s="141" t="s">
        <v>538</v>
      </c>
      <c r="D59" s="141"/>
      <c r="E59" s="141"/>
      <c r="F59" s="141"/>
      <c r="G59" s="141"/>
      <c r="H59" s="141"/>
      <c r="I59" s="141"/>
      <c r="J59" s="140"/>
      <c r="K59" s="140"/>
      <c r="L59" s="140"/>
      <c r="M59" s="140"/>
      <c r="N59" s="140"/>
      <c r="O59" s="140"/>
    </row>
    <row r="60" spans="1:15" ht="15.75">
      <c r="A60" s="365"/>
      <c r="B60" s="364"/>
      <c r="C60" s="141" t="s">
        <v>319</v>
      </c>
      <c r="D60" s="141"/>
      <c r="E60" s="141"/>
      <c r="F60" s="141"/>
      <c r="G60" s="141"/>
      <c r="H60" s="141"/>
      <c r="I60" s="141"/>
      <c r="J60" s="140"/>
      <c r="K60" s="140"/>
      <c r="L60" s="140"/>
      <c r="M60" s="140"/>
      <c r="N60" s="140"/>
      <c r="O60" s="140"/>
    </row>
    <row r="61" spans="1:15" ht="15.75">
      <c r="A61" s="365"/>
      <c r="B61" s="364"/>
      <c r="C61" s="141" t="s">
        <v>320</v>
      </c>
      <c r="D61" s="141"/>
      <c r="E61" s="141"/>
      <c r="F61" s="141"/>
      <c r="G61" s="141"/>
      <c r="H61" s="141"/>
      <c r="I61" s="141"/>
      <c r="J61" s="140"/>
      <c r="K61" s="140"/>
      <c r="L61" s="140"/>
      <c r="M61" s="140"/>
      <c r="N61" s="140"/>
      <c r="O61" s="140"/>
    </row>
    <row r="62" spans="1:15" ht="18.75">
      <c r="A62" s="365"/>
      <c r="B62" s="364"/>
      <c r="C62" s="141" t="s">
        <v>435</v>
      </c>
      <c r="D62" s="141"/>
      <c r="E62" s="141"/>
      <c r="F62" s="141"/>
      <c r="G62" s="141"/>
      <c r="H62" s="141"/>
      <c r="I62" s="141"/>
      <c r="J62" s="140"/>
      <c r="K62" s="140"/>
      <c r="L62" s="140"/>
      <c r="M62" s="140"/>
      <c r="N62" s="140"/>
      <c r="O62" s="140"/>
    </row>
    <row r="63" spans="1:15" ht="15.75">
      <c r="A63" s="365" t="s">
        <v>377</v>
      </c>
      <c r="B63" s="364" t="s">
        <v>339</v>
      </c>
      <c r="C63" s="141" t="s">
        <v>538</v>
      </c>
      <c r="D63" s="141"/>
      <c r="E63" s="141"/>
      <c r="F63" s="141"/>
      <c r="G63" s="141"/>
      <c r="H63" s="141"/>
      <c r="I63" s="141"/>
      <c r="J63" s="140"/>
      <c r="K63" s="140"/>
      <c r="L63" s="140"/>
      <c r="M63" s="140"/>
      <c r="N63" s="140"/>
      <c r="O63" s="140"/>
    </row>
    <row r="64" spans="1:15" ht="15.75">
      <c r="A64" s="365"/>
      <c r="B64" s="364"/>
      <c r="C64" s="141" t="s">
        <v>319</v>
      </c>
      <c r="D64" s="141"/>
      <c r="E64" s="141"/>
      <c r="F64" s="141"/>
      <c r="G64" s="141"/>
      <c r="H64" s="141"/>
      <c r="I64" s="141"/>
      <c r="J64" s="140"/>
      <c r="K64" s="140"/>
      <c r="L64" s="140"/>
      <c r="M64" s="140"/>
      <c r="N64" s="140"/>
      <c r="O64" s="140"/>
    </row>
    <row r="65" spans="1:15" ht="15.75">
      <c r="A65" s="365"/>
      <c r="B65" s="364"/>
      <c r="C65" s="141" t="s">
        <v>320</v>
      </c>
      <c r="D65" s="141"/>
      <c r="E65" s="141"/>
      <c r="F65" s="141"/>
      <c r="G65" s="141"/>
      <c r="H65" s="141"/>
      <c r="I65" s="141"/>
      <c r="J65" s="140"/>
      <c r="K65" s="140"/>
      <c r="L65" s="140"/>
      <c r="M65" s="140"/>
      <c r="N65" s="140"/>
      <c r="O65" s="140"/>
    </row>
    <row r="66" spans="1:15" ht="18.75">
      <c r="A66" s="365"/>
      <c r="B66" s="364"/>
      <c r="C66" s="141" t="s">
        <v>435</v>
      </c>
      <c r="D66" s="141"/>
      <c r="E66" s="141"/>
      <c r="F66" s="141"/>
      <c r="G66" s="141"/>
      <c r="H66" s="141"/>
      <c r="I66" s="141"/>
      <c r="J66" s="140"/>
      <c r="K66" s="140"/>
      <c r="L66" s="140"/>
      <c r="M66" s="140"/>
      <c r="N66" s="140"/>
      <c r="O66" s="140"/>
    </row>
    <row r="67" spans="1:15" ht="15.75">
      <c r="A67" s="365" t="s">
        <v>378</v>
      </c>
      <c r="B67" s="364" t="s">
        <v>340</v>
      </c>
      <c r="C67" s="141" t="s">
        <v>538</v>
      </c>
      <c r="D67" s="141"/>
      <c r="E67" s="141"/>
      <c r="F67" s="141"/>
      <c r="G67" s="141"/>
      <c r="H67" s="141"/>
      <c r="I67" s="141"/>
      <c r="J67" s="140"/>
      <c r="K67" s="140"/>
      <c r="L67" s="140"/>
      <c r="M67" s="140"/>
      <c r="N67" s="140"/>
      <c r="O67" s="140"/>
    </row>
    <row r="68" spans="1:15" ht="15.75">
      <c r="A68" s="365"/>
      <c r="B68" s="364"/>
      <c r="C68" s="141" t="s">
        <v>319</v>
      </c>
      <c r="D68" s="141"/>
      <c r="E68" s="141"/>
      <c r="F68" s="141"/>
      <c r="G68" s="141"/>
      <c r="H68" s="141"/>
      <c r="I68" s="141"/>
      <c r="J68" s="140"/>
      <c r="K68" s="140"/>
      <c r="L68" s="141">
        <v>0.65</v>
      </c>
      <c r="M68" s="141">
        <v>0.65</v>
      </c>
      <c r="N68" s="246">
        <v>0</v>
      </c>
      <c r="O68" s="246">
        <v>0.8</v>
      </c>
    </row>
    <row r="69" spans="1:15" ht="29.25" customHeight="1">
      <c r="A69" s="365"/>
      <c r="B69" s="364"/>
      <c r="C69" s="141" t="s">
        <v>320</v>
      </c>
      <c r="D69" s="141"/>
      <c r="E69" s="141"/>
      <c r="F69" s="141"/>
      <c r="G69" s="141"/>
      <c r="H69" s="141"/>
      <c r="I69" s="141"/>
      <c r="J69" s="140"/>
      <c r="K69" s="140"/>
      <c r="L69" s="140"/>
      <c r="M69" s="140"/>
      <c r="N69" s="246">
        <v>0</v>
      </c>
      <c r="O69" s="246">
        <v>1.4</v>
      </c>
    </row>
    <row r="70" spans="1:15" ht="25.5" customHeight="1">
      <c r="A70" s="365"/>
      <c r="B70" s="364"/>
      <c r="C70" s="141" t="s">
        <v>435</v>
      </c>
      <c r="D70" s="141"/>
      <c r="E70" s="141"/>
      <c r="F70" s="141"/>
      <c r="G70" s="141"/>
      <c r="H70" s="141"/>
      <c r="I70" s="141"/>
      <c r="J70" s="140"/>
      <c r="K70" s="140"/>
      <c r="L70" s="140"/>
      <c r="M70" s="140"/>
      <c r="N70" s="140"/>
      <c r="O70" s="140"/>
    </row>
    <row r="71" spans="1:15" ht="27.75" customHeight="1">
      <c r="A71" s="365" t="s">
        <v>379</v>
      </c>
      <c r="B71" s="364" t="s">
        <v>424</v>
      </c>
      <c r="C71" s="141" t="s">
        <v>538</v>
      </c>
      <c r="D71" s="140"/>
      <c r="E71" s="140"/>
      <c r="F71" s="140"/>
      <c r="G71" s="140"/>
      <c r="H71" s="140"/>
      <c r="I71" s="140"/>
      <c r="J71" s="140"/>
      <c r="K71" s="140"/>
      <c r="L71" s="140"/>
      <c r="M71" s="140"/>
      <c r="N71" s="140"/>
      <c r="O71" s="140"/>
    </row>
    <row r="72" spans="1:15" ht="28.5" customHeight="1">
      <c r="A72" s="365"/>
      <c r="B72" s="364"/>
      <c r="C72" s="141" t="s">
        <v>319</v>
      </c>
      <c r="D72" s="141"/>
      <c r="E72" s="141"/>
      <c r="F72" s="141"/>
      <c r="G72" s="141"/>
      <c r="H72" s="141"/>
      <c r="I72" s="141"/>
      <c r="J72" s="140"/>
      <c r="K72" s="140"/>
      <c r="L72" s="141">
        <v>0.65</v>
      </c>
      <c r="M72" s="141">
        <v>0.65</v>
      </c>
      <c r="N72" s="246">
        <v>0</v>
      </c>
      <c r="O72" s="246">
        <v>0.8</v>
      </c>
    </row>
    <row r="73" spans="1:15" ht="24" customHeight="1">
      <c r="A73" s="365"/>
      <c r="B73" s="364"/>
      <c r="C73" s="141" t="s">
        <v>320</v>
      </c>
      <c r="D73" s="140"/>
      <c r="E73" s="140"/>
      <c r="F73" s="140"/>
      <c r="G73" s="140"/>
      <c r="H73" s="140"/>
      <c r="I73" s="140"/>
      <c r="J73" s="140"/>
      <c r="K73" s="140"/>
      <c r="L73" s="140"/>
      <c r="M73" s="140"/>
      <c r="N73" s="246">
        <v>0</v>
      </c>
      <c r="O73" s="246">
        <v>1.4</v>
      </c>
    </row>
    <row r="74" spans="1:15" ht="21.75" customHeight="1">
      <c r="A74" s="365"/>
      <c r="B74" s="364"/>
      <c r="C74" s="141" t="s">
        <v>435</v>
      </c>
      <c r="D74" s="140"/>
      <c r="E74" s="140"/>
      <c r="F74" s="140"/>
      <c r="G74" s="140"/>
      <c r="H74" s="140"/>
      <c r="I74" s="140"/>
      <c r="J74" s="140"/>
      <c r="K74" s="140"/>
      <c r="L74" s="140"/>
      <c r="M74" s="140"/>
      <c r="N74" s="140"/>
      <c r="O74" s="140"/>
    </row>
    <row r="75" spans="1:15" ht="15.75">
      <c r="A75" s="365" t="s">
        <v>380</v>
      </c>
      <c r="B75" s="364" t="s">
        <v>338</v>
      </c>
      <c r="C75" s="141" t="s">
        <v>538</v>
      </c>
      <c r="D75" s="141"/>
      <c r="E75" s="141"/>
      <c r="F75" s="141"/>
      <c r="G75" s="141"/>
      <c r="H75" s="141"/>
      <c r="I75" s="141"/>
      <c r="J75" s="140"/>
      <c r="K75" s="140"/>
      <c r="L75" s="140"/>
      <c r="M75" s="140"/>
      <c r="N75" s="140"/>
      <c r="O75" s="140"/>
    </row>
    <row r="76" spans="1:15" ht="15.75">
      <c r="A76" s="365"/>
      <c r="B76" s="364"/>
      <c r="C76" s="141" t="s">
        <v>319</v>
      </c>
      <c r="D76" s="141"/>
      <c r="E76" s="141"/>
      <c r="F76" s="141"/>
      <c r="G76" s="141"/>
      <c r="H76" s="141"/>
      <c r="I76" s="141"/>
      <c r="J76" s="140"/>
      <c r="K76" s="140"/>
      <c r="L76" s="140"/>
      <c r="M76" s="140"/>
      <c r="N76" s="140"/>
      <c r="O76" s="140"/>
    </row>
    <row r="77" spans="1:15" ht="15.75">
      <c r="A77" s="365"/>
      <c r="B77" s="364"/>
      <c r="C77" s="141" t="s">
        <v>320</v>
      </c>
      <c r="D77" s="141"/>
      <c r="E77" s="141"/>
      <c r="F77" s="141"/>
      <c r="G77" s="141"/>
      <c r="H77" s="141"/>
      <c r="I77" s="141"/>
      <c r="J77" s="140"/>
      <c r="K77" s="140"/>
      <c r="L77" s="140"/>
      <c r="M77" s="140"/>
      <c r="N77" s="140"/>
      <c r="O77" s="140"/>
    </row>
    <row r="78" spans="1:15" ht="15.75">
      <c r="A78" s="365"/>
      <c r="B78" s="364"/>
      <c r="C78" s="141" t="s">
        <v>707</v>
      </c>
      <c r="D78" s="141"/>
      <c r="E78" s="141"/>
      <c r="F78" s="141"/>
      <c r="G78" s="141"/>
      <c r="H78" s="141"/>
      <c r="I78" s="141"/>
      <c r="J78" s="140"/>
      <c r="K78" s="140"/>
      <c r="L78" s="140"/>
      <c r="M78" s="140"/>
      <c r="N78" s="140"/>
      <c r="O78" s="140"/>
    </row>
    <row r="79" spans="1:15" ht="15.75">
      <c r="A79" s="365" t="s">
        <v>381</v>
      </c>
      <c r="B79" s="364" t="s">
        <v>339</v>
      </c>
      <c r="C79" s="141" t="s">
        <v>538</v>
      </c>
      <c r="D79" s="141"/>
      <c r="E79" s="141"/>
      <c r="F79" s="141"/>
      <c r="G79" s="141"/>
      <c r="H79" s="141"/>
      <c r="I79" s="141"/>
      <c r="J79" s="140"/>
      <c r="K79" s="140"/>
      <c r="L79" s="140"/>
      <c r="M79" s="140"/>
      <c r="N79" s="140"/>
      <c r="O79" s="140"/>
    </row>
    <row r="80" spans="1:15" ht="15.75">
      <c r="A80" s="365"/>
      <c r="B80" s="364"/>
      <c r="C80" s="141" t="s">
        <v>319</v>
      </c>
      <c r="D80" s="141"/>
      <c r="E80" s="141"/>
      <c r="F80" s="141"/>
      <c r="G80" s="141"/>
      <c r="H80" s="141"/>
      <c r="I80" s="141"/>
      <c r="J80" s="140"/>
      <c r="K80" s="140"/>
      <c r="L80" s="140"/>
      <c r="M80" s="140"/>
      <c r="N80" s="140"/>
      <c r="O80" s="140"/>
    </row>
    <row r="81" spans="1:15" ht="15.75">
      <c r="A81" s="365"/>
      <c r="B81" s="364"/>
      <c r="C81" s="141" t="s">
        <v>320</v>
      </c>
      <c r="D81" s="141"/>
      <c r="E81" s="141"/>
      <c r="F81" s="141"/>
      <c r="G81" s="141"/>
      <c r="H81" s="141"/>
      <c r="I81" s="141"/>
      <c r="J81" s="140"/>
      <c r="K81" s="140"/>
      <c r="L81" s="140"/>
      <c r="M81" s="140"/>
      <c r="N81" s="140"/>
      <c r="O81" s="140"/>
    </row>
    <row r="82" spans="1:15" ht="18.75">
      <c r="A82" s="365"/>
      <c r="B82" s="364"/>
      <c r="C82" s="141" t="s">
        <v>435</v>
      </c>
      <c r="D82" s="141"/>
      <c r="E82" s="141"/>
      <c r="F82" s="141"/>
      <c r="G82" s="141"/>
      <c r="H82" s="141"/>
      <c r="I82" s="141"/>
      <c r="J82" s="140"/>
      <c r="K82" s="140"/>
      <c r="L82" s="140"/>
      <c r="M82" s="140"/>
      <c r="N82" s="140"/>
      <c r="O82" s="140"/>
    </row>
    <row r="83" spans="1:15" ht="15.75">
      <c r="A83" s="365" t="s">
        <v>420</v>
      </c>
      <c r="B83" s="364" t="s">
        <v>340</v>
      </c>
      <c r="C83" s="141" t="s">
        <v>538</v>
      </c>
      <c r="D83" s="141"/>
      <c r="E83" s="141"/>
      <c r="F83" s="141"/>
      <c r="G83" s="141"/>
      <c r="H83" s="141"/>
      <c r="I83" s="141"/>
      <c r="J83" s="140"/>
      <c r="K83" s="140"/>
      <c r="L83" s="140"/>
      <c r="M83" s="140"/>
      <c r="N83" s="140"/>
      <c r="O83" s="140"/>
    </row>
    <row r="84" spans="1:15" ht="15.75">
      <c r="A84" s="365"/>
      <c r="B84" s="364"/>
      <c r="C84" s="141" t="s">
        <v>319</v>
      </c>
      <c r="D84" s="141"/>
      <c r="E84" s="141"/>
      <c r="F84" s="141"/>
      <c r="G84" s="141"/>
      <c r="H84" s="141"/>
      <c r="I84" s="141"/>
      <c r="J84" s="140"/>
      <c r="K84" s="140"/>
      <c r="L84" s="141">
        <v>0.65</v>
      </c>
      <c r="M84" s="141">
        <v>0.65</v>
      </c>
      <c r="N84" s="246">
        <v>0</v>
      </c>
      <c r="O84" s="246">
        <v>0.8</v>
      </c>
    </row>
    <row r="85" spans="1:15" ht="15.75">
      <c r="A85" s="365"/>
      <c r="B85" s="364"/>
      <c r="C85" s="141" t="s">
        <v>320</v>
      </c>
      <c r="D85" s="141"/>
      <c r="E85" s="141"/>
      <c r="F85" s="141"/>
      <c r="G85" s="141"/>
      <c r="H85" s="141"/>
      <c r="I85" s="141"/>
      <c r="J85" s="140"/>
      <c r="K85" s="140"/>
      <c r="L85" s="140"/>
      <c r="M85" s="140"/>
      <c r="N85" s="246">
        <v>0</v>
      </c>
      <c r="O85" s="246">
        <v>1.4</v>
      </c>
    </row>
    <row r="86" spans="1:15" ht="20.25" customHeight="1">
      <c r="A86" s="365"/>
      <c r="B86" s="364"/>
      <c r="C86" s="141" t="s">
        <v>435</v>
      </c>
      <c r="D86" s="141"/>
      <c r="E86" s="141"/>
      <c r="F86" s="141"/>
      <c r="G86" s="141"/>
      <c r="H86" s="141"/>
      <c r="I86" s="141"/>
      <c r="J86" s="140"/>
      <c r="K86" s="140"/>
      <c r="L86" s="140"/>
      <c r="M86" s="140"/>
      <c r="N86" s="140"/>
      <c r="O86" s="140"/>
    </row>
    <row r="87" spans="1:15" ht="89.25" customHeight="1">
      <c r="A87" s="144" t="s">
        <v>328</v>
      </c>
      <c r="B87" s="149" t="s">
        <v>463</v>
      </c>
      <c r="C87" s="141" t="s">
        <v>412</v>
      </c>
      <c r="D87" s="141" t="s">
        <v>412</v>
      </c>
      <c r="E87" s="141" t="s">
        <v>412</v>
      </c>
      <c r="F87" s="141" t="s">
        <v>412</v>
      </c>
      <c r="G87" s="141" t="s">
        <v>412</v>
      </c>
      <c r="H87" s="141" t="s">
        <v>412</v>
      </c>
      <c r="I87" s="141" t="s">
        <v>412</v>
      </c>
      <c r="J87" s="141" t="s">
        <v>412</v>
      </c>
      <c r="K87" s="141" t="s">
        <v>412</v>
      </c>
      <c r="L87" s="141" t="s">
        <v>412</v>
      </c>
      <c r="M87" s="141" t="s">
        <v>412</v>
      </c>
      <c r="N87" s="141" t="s">
        <v>412</v>
      </c>
      <c r="O87" s="141" t="s">
        <v>412</v>
      </c>
    </row>
    <row r="88" spans="1:15" ht="50.25" customHeight="1">
      <c r="A88" s="365" t="s">
        <v>333</v>
      </c>
      <c r="B88" s="364" t="s">
        <v>423</v>
      </c>
      <c r="C88" s="141" t="s">
        <v>325</v>
      </c>
      <c r="D88" s="141"/>
      <c r="E88" s="141"/>
      <c r="F88" s="141"/>
      <c r="G88" s="141"/>
      <c r="H88" s="141"/>
      <c r="I88" s="141"/>
      <c r="J88" s="141"/>
      <c r="K88" s="141"/>
      <c r="L88" s="141"/>
      <c r="M88" s="141"/>
      <c r="N88" s="141"/>
      <c r="O88" s="141"/>
    </row>
    <row r="89" spans="1:15" ht="40.5" customHeight="1">
      <c r="A89" s="365"/>
      <c r="B89" s="364"/>
      <c r="C89" s="141" t="s">
        <v>324</v>
      </c>
      <c r="D89" s="141"/>
      <c r="E89" s="141"/>
      <c r="F89" s="141"/>
      <c r="G89" s="141"/>
      <c r="H89" s="141"/>
      <c r="I89" s="141"/>
      <c r="J89" s="141"/>
      <c r="K89" s="141"/>
      <c r="L89" s="141"/>
      <c r="M89" s="141"/>
      <c r="N89" s="141"/>
      <c r="O89" s="141"/>
    </row>
    <row r="90" spans="1:15" ht="33.75" customHeight="1">
      <c r="A90" s="365" t="s">
        <v>382</v>
      </c>
      <c r="B90" s="364" t="s">
        <v>323</v>
      </c>
      <c r="C90" s="141" t="s">
        <v>325</v>
      </c>
      <c r="D90" s="141"/>
      <c r="E90" s="141"/>
      <c r="F90" s="141"/>
      <c r="G90" s="141"/>
      <c r="H90" s="141"/>
      <c r="I90" s="141"/>
      <c r="J90" s="141"/>
      <c r="K90" s="141"/>
      <c r="L90" s="141"/>
      <c r="M90" s="141"/>
      <c r="N90" s="141"/>
      <c r="O90" s="141"/>
    </row>
    <row r="91" spans="1:15" ht="25.5" customHeight="1">
      <c r="A91" s="365"/>
      <c r="B91" s="364"/>
      <c r="C91" s="141" t="s">
        <v>324</v>
      </c>
      <c r="D91" s="141"/>
      <c r="E91" s="141"/>
      <c r="F91" s="141"/>
      <c r="G91" s="141"/>
      <c r="H91" s="141"/>
      <c r="I91" s="141"/>
      <c r="J91" s="141"/>
      <c r="K91" s="141"/>
      <c r="L91" s="141"/>
      <c r="M91" s="141"/>
      <c r="N91" s="141"/>
      <c r="O91" s="141"/>
    </row>
    <row r="92" spans="1:15" ht="25.5" customHeight="1">
      <c r="A92" s="365" t="s">
        <v>383</v>
      </c>
      <c r="B92" s="364" t="s">
        <v>338</v>
      </c>
      <c r="C92" s="141" t="s">
        <v>325</v>
      </c>
      <c r="D92" s="141"/>
      <c r="E92" s="141"/>
      <c r="F92" s="141"/>
      <c r="G92" s="141"/>
      <c r="H92" s="141"/>
      <c r="I92" s="141"/>
      <c r="J92" s="141"/>
      <c r="K92" s="141"/>
      <c r="L92" s="141"/>
      <c r="M92" s="141"/>
      <c r="N92" s="141"/>
      <c r="O92" s="141"/>
    </row>
    <row r="93" spans="1:15" ht="24" customHeight="1">
      <c r="A93" s="365"/>
      <c r="B93" s="364"/>
      <c r="C93" s="141" t="s">
        <v>324</v>
      </c>
      <c r="D93" s="141"/>
      <c r="E93" s="141"/>
      <c r="F93" s="141"/>
      <c r="G93" s="141"/>
      <c r="H93" s="141"/>
      <c r="I93" s="141"/>
      <c r="J93" s="141"/>
      <c r="K93" s="141"/>
      <c r="L93" s="141"/>
      <c r="M93" s="141"/>
      <c r="N93" s="141"/>
      <c r="O93" s="141"/>
    </row>
    <row r="94" spans="1:15" ht="25.5" customHeight="1">
      <c r="A94" s="365" t="s">
        <v>384</v>
      </c>
      <c r="B94" s="364" t="s">
        <v>339</v>
      </c>
      <c r="C94" s="141" t="s">
        <v>325</v>
      </c>
      <c r="D94" s="141"/>
      <c r="E94" s="141"/>
      <c r="F94" s="141"/>
      <c r="G94" s="141"/>
      <c r="H94" s="141"/>
      <c r="I94" s="141"/>
      <c r="J94" s="141"/>
      <c r="K94" s="141"/>
      <c r="L94" s="141"/>
      <c r="M94" s="141"/>
      <c r="N94" s="141"/>
      <c r="O94" s="141"/>
    </row>
    <row r="95" spans="1:15" ht="27.75" customHeight="1">
      <c r="A95" s="365"/>
      <c r="B95" s="364"/>
      <c r="C95" s="141" t="s">
        <v>324</v>
      </c>
      <c r="D95" s="141"/>
      <c r="E95" s="141"/>
      <c r="F95" s="141"/>
      <c r="G95" s="141"/>
      <c r="H95" s="141"/>
      <c r="I95" s="141"/>
      <c r="J95" s="141"/>
      <c r="K95" s="141"/>
      <c r="L95" s="141"/>
      <c r="M95" s="141"/>
      <c r="N95" s="141"/>
      <c r="O95" s="141"/>
    </row>
    <row r="96" spans="1:15" ht="28.5" customHeight="1">
      <c r="A96" s="365" t="s">
        <v>385</v>
      </c>
      <c r="B96" s="364" t="s">
        <v>340</v>
      </c>
      <c r="C96" s="141" t="s">
        <v>325</v>
      </c>
      <c r="D96" s="141"/>
      <c r="E96" s="141"/>
      <c r="F96" s="141"/>
      <c r="G96" s="141"/>
      <c r="H96" s="141"/>
      <c r="I96" s="141"/>
      <c r="J96" s="141"/>
      <c r="K96" s="141"/>
      <c r="L96" s="141"/>
      <c r="M96" s="141"/>
      <c r="N96" s="141"/>
      <c r="O96" s="141"/>
    </row>
    <row r="97" spans="1:15" ht="28.5" customHeight="1">
      <c r="A97" s="365"/>
      <c r="B97" s="364"/>
      <c r="C97" s="141" t="s">
        <v>324</v>
      </c>
      <c r="D97" s="141"/>
      <c r="E97" s="141"/>
      <c r="F97" s="141"/>
      <c r="G97" s="141"/>
      <c r="H97" s="141"/>
      <c r="I97" s="141"/>
      <c r="J97" s="141"/>
      <c r="K97" s="141"/>
      <c r="L97" s="141"/>
      <c r="M97" s="141"/>
      <c r="N97" s="141"/>
      <c r="O97" s="141"/>
    </row>
    <row r="98" spans="1:15" ht="47.25" customHeight="1">
      <c r="A98" s="365" t="s">
        <v>334</v>
      </c>
      <c r="B98" s="364" t="s">
        <v>341</v>
      </c>
      <c r="C98" s="141" t="s">
        <v>325</v>
      </c>
      <c r="D98" s="141"/>
      <c r="E98" s="141"/>
      <c r="F98" s="141"/>
      <c r="G98" s="141"/>
      <c r="H98" s="141"/>
      <c r="I98" s="141"/>
      <c r="J98" s="141"/>
      <c r="K98" s="141"/>
      <c r="L98" s="141"/>
      <c r="M98" s="141"/>
      <c r="N98" s="141"/>
      <c r="O98" s="141"/>
    </row>
    <row r="99" spans="1:15" ht="44.25" customHeight="1">
      <c r="A99" s="365"/>
      <c r="B99" s="364"/>
      <c r="C99" s="141" t="s">
        <v>324</v>
      </c>
      <c r="D99" s="141"/>
      <c r="E99" s="141"/>
      <c r="F99" s="141"/>
      <c r="G99" s="141"/>
      <c r="H99" s="141"/>
      <c r="I99" s="141"/>
      <c r="J99" s="141"/>
      <c r="K99" s="141"/>
      <c r="L99" s="141"/>
      <c r="M99" s="141"/>
      <c r="N99" s="141"/>
      <c r="O99" s="141"/>
    </row>
    <row r="100" spans="1:15" ht="25.5" customHeight="1">
      <c r="A100" s="365" t="s">
        <v>386</v>
      </c>
      <c r="B100" s="364" t="s">
        <v>323</v>
      </c>
      <c r="C100" s="141" t="s">
        <v>325</v>
      </c>
      <c r="D100" s="141"/>
      <c r="E100" s="141"/>
      <c r="F100" s="141"/>
      <c r="G100" s="141"/>
      <c r="H100" s="141"/>
      <c r="I100" s="141"/>
      <c r="J100" s="141"/>
      <c r="K100" s="141"/>
      <c r="L100" s="141"/>
      <c r="M100" s="141"/>
      <c r="N100" s="141"/>
      <c r="O100" s="141"/>
    </row>
    <row r="101" spans="1:15" ht="24.75" customHeight="1">
      <c r="A101" s="365"/>
      <c r="B101" s="364"/>
      <c r="C101" s="141" t="s">
        <v>324</v>
      </c>
      <c r="D101" s="141"/>
      <c r="E101" s="141"/>
      <c r="F101" s="141"/>
      <c r="G101" s="141"/>
      <c r="H101" s="141"/>
      <c r="I101" s="141"/>
      <c r="J101" s="141"/>
      <c r="K101" s="141"/>
      <c r="L101" s="141"/>
      <c r="M101" s="141"/>
      <c r="N101" s="141"/>
      <c r="O101" s="141"/>
    </row>
    <row r="102" spans="1:15" ht="24" customHeight="1">
      <c r="A102" s="365" t="s">
        <v>387</v>
      </c>
      <c r="B102" s="364" t="s">
        <v>338</v>
      </c>
      <c r="C102" s="141" t="s">
        <v>325</v>
      </c>
      <c r="D102" s="141"/>
      <c r="E102" s="141"/>
      <c r="F102" s="141"/>
      <c r="G102" s="141"/>
      <c r="H102" s="141"/>
      <c r="I102" s="141"/>
      <c r="J102" s="141"/>
      <c r="K102" s="141"/>
      <c r="L102" s="141"/>
      <c r="M102" s="141"/>
      <c r="N102" s="141"/>
      <c r="O102" s="141"/>
    </row>
    <row r="103" spans="1:15" ht="24" customHeight="1">
      <c r="A103" s="365"/>
      <c r="B103" s="364"/>
      <c r="C103" s="141" t="s">
        <v>324</v>
      </c>
      <c r="D103" s="141"/>
      <c r="E103" s="141"/>
      <c r="F103" s="141"/>
      <c r="G103" s="141"/>
      <c r="H103" s="141"/>
      <c r="I103" s="141"/>
      <c r="J103" s="141"/>
      <c r="K103" s="141"/>
      <c r="L103" s="141"/>
      <c r="M103" s="141"/>
      <c r="N103" s="141"/>
      <c r="O103" s="141"/>
    </row>
    <row r="104" spans="1:15" ht="30" customHeight="1">
      <c r="A104" s="365" t="s">
        <v>388</v>
      </c>
      <c r="B104" s="364" t="s">
        <v>339</v>
      </c>
      <c r="C104" s="141" t="s">
        <v>325</v>
      </c>
      <c r="D104" s="141"/>
      <c r="E104" s="141"/>
      <c r="F104" s="141"/>
      <c r="G104" s="141"/>
      <c r="H104" s="141"/>
      <c r="I104" s="141"/>
      <c r="J104" s="141"/>
      <c r="K104" s="141"/>
      <c r="L104" s="141"/>
      <c r="M104" s="141"/>
      <c r="N104" s="141"/>
      <c r="O104" s="141"/>
    </row>
    <row r="105" spans="1:15" ht="30" customHeight="1">
      <c r="A105" s="365"/>
      <c r="B105" s="364"/>
      <c r="C105" s="141" t="s">
        <v>324</v>
      </c>
      <c r="D105" s="141"/>
      <c r="E105" s="141"/>
      <c r="F105" s="141"/>
      <c r="G105" s="141"/>
      <c r="H105" s="141"/>
      <c r="I105" s="141"/>
      <c r="J105" s="141"/>
      <c r="K105" s="141"/>
      <c r="L105" s="141"/>
      <c r="M105" s="141"/>
      <c r="N105" s="141"/>
      <c r="O105" s="141"/>
    </row>
    <row r="106" spans="1:15" ht="42.75" customHeight="1">
      <c r="A106" s="365" t="s">
        <v>389</v>
      </c>
      <c r="B106" s="364" t="s">
        <v>340</v>
      </c>
      <c r="C106" s="141" t="s">
        <v>325</v>
      </c>
      <c r="D106" s="141"/>
      <c r="E106" s="141"/>
      <c r="F106" s="141"/>
      <c r="G106" s="141"/>
      <c r="H106" s="141"/>
      <c r="I106" s="141"/>
      <c r="J106" s="141"/>
      <c r="K106" s="141"/>
      <c r="L106" s="141"/>
      <c r="M106" s="141"/>
      <c r="N106" s="141"/>
      <c r="O106" s="141"/>
    </row>
    <row r="107" spans="1:15" ht="31.5" customHeight="1">
      <c r="A107" s="365"/>
      <c r="B107" s="364"/>
      <c r="C107" s="141" t="s">
        <v>324</v>
      </c>
      <c r="D107" s="141"/>
      <c r="E107" s="141"/>
      <c r="F107" s="141"/>
      <c r="G107" s="141"/>
      <c r="H107" s="141"/>
      <c r="I107" s="141"/>
      <c r="J107" s="141"/>
      <c r="K107" s="141"/>
      <c r="L107" s="141"/>
      <c r="M107" s="141"/>
      <c r="N107" s="141"/>
      <c r="O107" s="141"/>
    </row>
    <row r="108" spans="1:15" ht="36" customHeight="1">
      <c r="A108" s="365" t="s">
        <v>335</v>
      </c>
      <c r="B108" s="364" t="s">
        <v>345</v>
      </c>
      <c r="C108" s="141" t="s">
        <v>325</v>
      </c>
      <c r="D108" s="141"/>
      <c r="E108" s="141"/>
      <c r="F108" s="141"/>
      <c r="G108" s="141"/>
      <c r="H108" s="141"/>
      <c r="I108" s="141"/>
      <c r="J108" s="141"/>
      <c r="K108" s="141"/>
      <c r="L108" s="141"/>
      <c r="M108" s="141"/>
      <c r="N108" s="141"/>
      <c r="O108" s="141"/>
    </row>
    <row r="109" spans="1:15" ht="35.25" customHeight="1">
      <c r="A109" s="365"/>
      <c r="B109" s="364"/>
      <c r="C109" s="141" t="s">
        <v>324</v>
      </c>
      <c r="D109" s="141"/>
      <c r="E109" s="141"/>
      <c r="F109" s="141"/>
      <c r="G109" s="141"/>
      <c r="H109" s="141"/>
      <c r="I109" s="141"/>
      <c r="J109" s="141"/>
      <c r="K109" s="141"/>
      <c r="L109" s="141"/>
      <c r="M109" s="141"/>
      <c r="N109" s="141"/>
      <c r="O109" s="141"/>
    </row>
    <row r="110" spans="1:15" ht="24" customHeight="1">
      <c r="A110" s="365" t="s">
        <v>390</v>
      </c>
      <c r="B110" s="364" t="s">
        <v>323</v>
      </c>
      <c r="C110" s="141" t="s">
        <v>325</v>
      </c>
      <c r="D110" s="141"/>
      <c r="E110" s="141"/>
      <c r="F110" s="141"/>
      <c r="G110" s="141"/>
      <c r="H110" s="141"/>
      <c r="I110" s="141"/>
      <c r="J110" s="141"/>
      <c r="K110" s="141"/>
      <c r="L110" s="141"/>
      <c r="M110" s="141"/>
      <c r="N110" s="141"/>
      <c r="O110" s="141"/>
    </row>
    <row r="111" spans="1:15" ht="24.75" customHeight="1">
      <c r="A111" s="365"/>
      <c r="B111" s="364"/>
      <c r="C111" s="141" t="s">
        <v>324</v>
      </c>
      <c r="D111" s="141"/>
      <c r="E111" s="141"/>
      <c r="F111" s="141"/>
      <c r="G111" s="141"/>
      <c r="H111" s="141"/>
      <c r="I111" s="141"/>
      <c r="J111" s="141"/>
      <c r="K111" s="141"/>
      <c r="L111" s="141"/>
      <c r="M111" s="141"/>
      <c r="N111" s="141"/>
      <c r="O111" s="141"/>
    </row>
    <row r="112" spans="1:15" ht="25.5" customHeight="1">
      <c r="A112" s="365" t="s">
        <v>391</v>
      </c>
      <c r="B112" s="364" t="s">
        <v>338</v>
      </c>
      <c r="C112" s="141" t="s">
        <v>325</v>
      </c>
      <c r="D112" s="141"/>
      <c r="E112" s="141"/>
      <c r="F112" s="141"/>
      <c r="G112" s="141"/>
      <c r="H112" s="141"/>
      <c r="I112" s="141"/>
      <c r="J112" s="141"/>
      <c r="K112" s="141"/>
      <c r="L112" s="141"/>
      <c r="M112" s="141"/>
      <c r="N112" s="141"/>
      <c r="O112" s="141"/>
    </row>
    <row r="113" spans="1:15" ht="24.75" customHeight="1">
      <c r="A113" s="365"/>
      <c r="B113" s="364"/>
      <c r="C113" s="141" t="s">
        <v>324</v>
      </c>
      <c r="D113" s="141"/>
      <c r="E113" s="141"/>
      <c r="F113" s="141"/>
      <c r="G113" s="141"/>
      <c r="H113" s="141"/>
      <c r="I113" s="141"/>
      <c r="J113" s="141"/>
      <c r="K113" s="141"/>
      <c r="L113" s="141"/>
      <c r="M113" s="141"/>
      <c r="N113" s="141"/>
      <c r="O113" s="141"/>
    </row>
    <row r="114" spans="1:15" ht="28.5" customHeight="1">
      <c r="A114" s="365" t="s">
        <v>392</v>
      </c>
      <c r="B114" s="364" t="s">
        <v>339</v>
      </c>
      <c r="C114" s="141" t="s">
        <v>325</v>
      </c>
      <c r="D114" s="141"/>
      <c r="E114" s="141"/>
      <c r="F114" s="141"/>
      <c r="G114" s="141"/>
      <c r="H114" s="141"/>
      <c r="I114" s="141"/>
      <c r="J114" s="141"/>
      <c r="K114" s="141"/>
      <c r="L114" s="141"/>
      <c r="M114" s="141"/>
      <c r="N114" s="141"/>
      <c r="O114" s="141"/>
    </row>
    <row r="115" spans="1:15" ht="31.5" customHeight="1">
      <c r="A115" s="365"/>
      <c r="B115" s="364"/>
      <c r="C115" s="141" t="s">
        <v>324</v>
      </c>
      <c r="D115" s="141"/>
      <c r="E115" s="141"/>
      <c r="F115" s="141"/>
      <c r="G115" s="141"/>
      <c r="H115" s="141"/>
      <c r="I115" s="141"/>
      <c r="J115" s="141"/>
      <c r="K115" s="141"/>
      <c r="L115" s="141"/>
      <c r="M115" s="141"/>
      <c r="N115" s="141"/>
      <c r="O115" s="141"/>
    </row>
    <row r="116" spans="1:15" ht="18.75">
      <c r="A116" s="365" t="s">
        <v>393</v>
      </c>
      <c r="B116" s="364" t="s">
        <v>340</v>
      </c>
      <c r="C116" s="141" t="s">
        <v>325</v>
      </c>
      <c r="D116" s="141"/>
      <c r="E116" s="141"/>
      <c r="F116" s="141"/>
      <c r="G116" s="141"/>
      <c r="H116" s="141"/>
      <c r="I116" s="141"/>
      <c r="J116" s="141"/>
      <c r="K116" s="141"/>
      <c r="L116" s="141"/>
      <c r="M116" s="141"/>
      <c r="N116" s="141"/>
      <c r="O116" s="141"/>
    </row>
    <row r="117" spans="1:15" ht="38.25" customHeight="1">
      <c r="A117" s="365"/>
      <c r="B117" s="364"/>
      <c r="C117" s="141" t="s">
        <v>324</v>
      </c>
      <c r="D117" s="141"/>
      <c r="E117" s="141"/>
      <c r="F117" s="141"/>
      <c r="G117" s="141"/>
      <c r="H117" s="141"/>
      <c r="I117" s="141"/>
      <c r="J117" s="140"/>
      <c r="K117" s="140"/>
      <c r="L117" s="140"/>
      <c r="M117" s="140"/>
      <c r="N117" s="140"/>
      <c r="O117" s="140"/>
    </row>
    <row r="118" spans="1:15" ht="90" customHeight="1">
      <c r="A118" s="144" t="s">
        <v>336</v>
      </c>
      <c r="B118" s="140" t="s">
        <v>433</v>
      </c>
      <c r="C118" s="141" t="s">
        <v>434</v>
      </c>
      <c r="D118" s="141"/>
      <c r="E118" s="141"/>
      <c r="F118" s="141"/>
      <c r="G118" s="141"/>
      <c r="H118" s="141"/>
      <c r="I118" s="141"/>
      <c r="J118" s="140"/>
      <c r="K118" s="140"/>
      <c r="L118" s="140"/>
      <c r="M118" s="140"/>
      <c r="N118" s="140"/>
      <c r="O118" s="140"/>
    </row>
    <row r="119" spans="1:15" ht="38.25" customHeight="1">
      <c r="A119" s="144" t="s">
        <v>394</v>
      </c>
      <c r="B119" s="140" t="s">
        <v>346</v>
      </c>
      <c r="C119" s="141" t="s">
        <v>434</v>
      </c>
      <c r="D119" s="141"/>
      <c r="E119" s="141"/>
      <c r="F119" s="141"/>
      <c r="G119" s="141"/>
      <c r="H119" s="141"/>
      <c r="I119" s="141"/>
      <c r="J119" s="140"/>
      <c r="K119" s="140"/>
      <c r="L119" s="140"/>
      <c r="M119" s="140"/>
      <c r="N119" s="140"/>
      <c r="O119" s="140"/>
    </row>
    <row r="120" spans="1:15" ht="60.75" customHeight="1">
      <c r="A120" s="144" t="s">
        <v>395</v>
      </c>
      <c r="B120" s="140" t="s">
        <v>347</v>
      </c>
      <c r="C120" s="141" t="s">
        <v>434</v>
      </c>
      <c r="D120" s="141"/>
      <c r="E120" s="141"/>
      <c r="F120" s="141"/>
      <c r="G120" s="141"/>
      <c r="H120" s="141"/>
      <c r="I120" s="141"/>
      <c r="J120" s="140"/>
      <c r="K120" s="140"/>
      <c r="L120" s="140"/>
      <c r="M120" s="140"/>
      <c r="N120" s="140"/>
      <c r="O120" s="140"/>
    </row>
    <row r="121" spans="1:15" ht="55.5" customHeight="1">
      <c r="A121" s="144" t="s">
        <v>396</v>
      </c>
      <c r="B121" s="140" t="s">
        <v>348</v>
      </c>
      <c r="C121" s="141" t="s">
        <v>434</v>
      </c>
      <c r="D121" s="141"/>
      <c r="E121" s="141"/>
      <c r="F121" s="141"/>
      <c r="G121" s="141"/>
      <c r="H121" s="141"/>
      <c r="I121" s="141"/>
      <c r="J121" s="140"/>
      <c r="K121" s="140"/>
      <c r="L121" s="140"/>
      <c r="M121" s="140"/>
      <c r="N121" s="140"/>
      <c r="O121" s="140"/>
    </row>
    <row r="122" spans="1:15" ht="42" customHeight="1">
      <c r="A122" s="144" t="s">
        <v>397</v>
      </c>
      <c r="B122" s="140" t="s">
        <v>349</v>
      </c>
      <c r="C122" s="141" t="s">
        <v>434</v>
      </c>
      <c r="D122" s="141"/>
      <c r="E122" s="141"/>
      <c r="F122" s="141"/>
      <c r="G122" s="141"/>
      <c r="H122" s="141"/>
      <c r="I122" s="141"/>
      <c r="J122" s="140"/>
      <c r="K122" s="140"/>
      <c r="L122" s="140"/>
      <c r="M122" s="140"/>
      <c r="N122" s="140"/>
      <c r="O122" s="140"/>
    </row>
    <row r="123" spans="1:15" ht="24" customHeight="1">
      <c r="A123" s="365" t="s">
        <v>398</v>
      </c>
      <c r="B123" s="364" t="s">
        <v>425</v>
      </c>
      <c r="C123" s="141" t="s">
        <v>538</v>
      </c>
      <c r="D123" s="141"/>
      <c r="E123" s="141"/>
      <c r="F123" s="141"/>
      <c r="G123" s="141"/>
      <c r="H123" s="141"/>
      <c r="I123" s="141"/>
      <c r="J123" s="140"/>
      <c r="K123" s="140"/>
      <c r="L123" s="140"/>
      <c r="M123" s="140"/>
      <c r="N123" s="140"/>
      <c r="O123" s="140"/>
    </row>
    <row r="124" spans="1:15" ht="28.5" customHeight="1">
      <c r="A124" s="365"/>
      <c r="B124" s="364"/>
      <c r="C124" s="141" t="s">
        <v>319</v>
      </c>
      <c r="D124" s="141"/>
      <c r="E124" s="141"/>
      <c r="F124" s="141"/>
      <c r="G124" s="141"/>
      <c r="H124" s="141"/>
      <c r="I124" s="141"/>
      <c r="J124" s="140"/>
      <c r="K124" s="140"/>
      <c r="L124" s="140"/>
      <c r="M124" s="140"/>
      <c r="N124" s="140"/>
      <c r="O124" s="140"/>
    </row>
    <row r="125" spans="1:15" ht="26.25" customHeight="1">
      <c r="A125" s="365"/>
      <c r="B125" s="364"/>
      <c r="C125" s="141" t="s">
        <v>320</v>
      </c>
      <c r="D125" s="141"/>
      <c r="E125" s="141"/>
      <c r="F125" s="141"/>
      <c r="G125" s="141"/>
      <c r="H125" s="141"/>
      <c r="I125" s="141"/>
      <c r="J125" s="140"/>
      <c r="K125" s="140"/>
      <c r="L125" s="140"/>
      <c r="M125" s="140"/>
      <c r="N125" s="140"/>
      <c r="O125" s="140"/>
    </row>
    <row r="126" spans="1:15" ht="28.5" customHeight="1">
      <c r="A126" s="365"/>
      <c r="B126" s="364"/>
      <c r="C126" s="141" t="s">
        <v>435</v>
      </c>
      <c r="D126" s="141"/>
      <c r="E126" s="141"/>
      <c r="F126" s="141"/>
      <c r="G126" s="141"/>
      <c r="H126" s="141"/>
      <c r="I126" s="141"/>
      <c r="J126" s="140"/>
      <c r="K126" s="140"/>
      <c r="L126" s="140"/>
      <c r="M126" s="140"/>
      <c r="N126" s="140"/>
      <c r="O126" s="140"/>
    </row>
    <row r="127" spans="1:15" ht="15.75">
      <c r="A127" s="365" t="s">
        <v>399</v>
      </c>
      <c r="B127" s="364" t="s">
        <v>338</v>
      </c>
      <c r="C127" s="141" t="s">
        <v>538</v>
      </c>
      <c r="D127" s="141"/>
      <c r="E127" s="141"/>
      <c r="F127" s="141"/>
      <c r="G127" s="141"/>
      <c r="H127" s="141"/>
      <c r="I127" s="141"/>
      <c r="J127" s="140"/>
      <c r="K127" s="140"/>
      <c r="L127" s="140"/>
      <c r="M127" s="140"/>
      <c r="N127" s="140"/>
      <c r="O127" s="140"/>
    </row>
    <row r="128" spans="1:15" ht="15.75">
      <c r="A128" s="365"/>
      <c r="B128" s="364"/>
      <c r="C128" s="141" t="s">
        <v>319</v>
      </c>
      <c r="D128" s="141"/>
      <c r="E128" s="141"/>
      <c r="F128" s="141"/>
      <c r="G128" s="141"/>
      <c r="H128" s="141"/>
      <c r="I128" s="141"/>
      <c r="J128" s="140"/>
      <c r="K128" s="140"/>
      <c r="L128" s="140"/>
      <c r="M128" s="140"/>
      <c r="N128" s="140"/>
      <c r="O128" s="140"/>
    </row>
    <row r="129" spans="1:15" ht="15.75">
      <c r="A129" s="365"/>
      <c r="B129" s="364"/>
      <c r="C129" s="141" t="s">
        <v>320</v>
      </c>
      <c r="D129" s="141"/>
      <c r="E129" s="141"/>
      <c r="F129" s="141"/>
      <c r="G129" s="141"/>
      <c r="H129" s="141"/>
      <c r="I129" s="141"/>
      <c r="J129" s="140"/>
      <c r="K129" s="140"/>
      <c r="L129" s="140"/>
      <c r="M129" s="140"/>
      <c r="N129" s="140"/>
      <c r="O129" s="140"/>
    </row>
    <row r="130" spans="1:15" ht="18.75">
      <c r="A130" s="365"/>
      <c r="B130" s="364"/>
      <c r="C130" s="141" t="s">
        <v>435</v>
      </c>
      <c r="D130" s="141"/>
      <c r="E130" s="141"/>
      <c r="F130" s="141"/>
      <c r="G130" s="141"/>
      <c r="H130" s="141"/>
      <c r="I130" s="141"/>
      <c r="J130" s="140"/>
      <c r="K130" s="140"/>
      <c r="L130" s="140"/>
      <c r="M130" s="140"/>
      <c r="N130" s="140"/>
      <c r="O130" s="140"/>
    </row>
    <row r="131" spans="1:15" ht="15.75">
      <c r="A131" s="365" t="s">
        <v>400</v>
      </c>
      <c r="B131" s="364" t="s">
        <v>339</v>
      </c>
      <c r="C131" s="141" t="s">
        <v>538</v>
      </c>
      <c r="D131" s="141"/>
      <c r="E131" s="141"/>
      <c r="F131" s="141"/>
      <c r="G131" s="141"/>
      <c r="H131" s="141"/>
      <c r="I131" s="141"/>
      <c r="J131" s="140"/>
      <c r="K131" s="140"/>
      <c r="L131" s="140"/>
      <c r="M131" s="140"/>
      <c r="N131" s="140"/>
      <c r="O131" s="140"/>
    </row>
    <row r="132" spans="1:15" ht="15.75">
      <c r="A132" s="365"/>
      <c r="B132" s="364"/>
      <c r="C132" s="141" t="s">
        <v>319</v>
      </c>
      <c r="D132" s="141"/>
      <c r="E132" s="141"/>
      <c r="F132" s="141"/>
      <c r="G132" s="141"/>
      <c r="H132" s="141"/>
      <c r="I132" s="141"/>
      <c r="J132" s="140"/>
      <c r="K132" s="140"/>
      <c r="L132" s="140"/>
      <c r="M132" s="140"/>
      <c r="N132" s="140"/>
      <c r="O132" s="140"/>
    </row>
    <row r="133" spans="1:15" ht="15.75" customHeight="1">
      <c r="A133" s="365"/>
      <c r="B133" s="364"/>
      <c r="C133" s="141" t="s">
        <v>320</v>
      </c>
      <c r="D133" s="141"/>
      <c r="E133" s="141"/>
      <c r="F133" s="141"/>
      <c r="G133" s="141"/>
      <c r="H133" s="141"/>
      <c r="I133" s="141"/>
      <c r="J133" s="140"/>
      <c r="K133" s="140"/>
      <c r="L133" s="140"/>
      <c r="M133" s="140"/>
      <c r="N133" s="140"/>
      <c r="O133" s="140"/>
    </row>
    <row r="134" spans="1:15" ht="18.75">
      <c r="A134" s="365"/>
      <c r="B134" s="364"/>
      <c r="C134" s="141" t="s">
        <v>435</v>
      </c>
      <c r="D134" s="141"/>
      <c r="E134" s="141"/>
      <c r="F134" s="141"/>
      <c r="G134" s="141"/>
      <c r="H134" s="141"/>
      <c r="I134" s="141"/>
      <c r="J134" s="140"/>
      <c r="K134" s="140"/>
      <c r="L134" s="140"/>
      <c r="M134" s="140"/>
      <c r="N134" s="140"/>
      <c r="O134" s="140"/>
    </row>
    <row r="135" spans="1:15" ht="15.75">
      <c r="A135" s="365" t="s">
        <v>401</v>
      </c>
      <c r="B135" s="364" t="s">
        <v>340</v>
      </c>
      <c r="C135" s="141" t="s">
        <v>538</v>
      </c>
      <c r="D135" s="140"/>
      <c r="E135" s="140"/>
      <c r="F135" s="140"/>
      <c r="G135" s="140"/>
      <c r="H135" s="140"/>
      <c r="I135" s="140"/>
      <c r="J135" s="140"/>
      <c r="K135" s="140"/>
      <c r="L135" s="140"/>
      <c r="M135" s="140"/>
      <c r="N135" s="140"/>
      <c r="O135" s="140"/>
    </row>
    <row r="136" spans="1:15" ht="15.75">
      <c r="A136" s="365"/>
      <c r="B136" s="364"/>
      <c r="C136" s="141" t="s">
        <v>319</v>
      </c>
      <c r="D136" s="140"/>
      <c r="E136" s="140"/>
      <c r="F136" s="140"/>
      <c r="G136" s="140"/>
      <c r="H136" s="140"/>
      <c r="I136" s="140"/>
      <c r="J136" s="140"/>
      <c r="K136" s="140"/>
      <c r="L136" s="140"/>
      <c r="M136" s="140"/>
      <c r="N136" s="140"/>
      <c r="O136" s="140"/>
    </row>
    <row r="137" spans="1:15" ht="28.5" customHeight="1">
      <c r="A137" s="365"/>
      <c r="B137" s="364"/>
      <c r="C137" s="141" t="s">
        <v>320</v>
      </c>
      <c r="D137" s="140"/>
      <c r="E137" s="140"/>
      <c r="F137" s="140"/>
      <c r="G137" s="140"/>
      <c r="H137" s="140"/>
      <c r="I137" s="140"/>
      <c r="J137" s="140"/>
      <c r="K137" s="140"/>
      <c r="L137" s="140"/>
      <c r="M137" s="140"/>
      <c r="N137" s="140"/>
      <c r="O137" s="140"/>
    </row>
    <row r="138" spans="1:15" ht="25.5" customHeight="1">
      <c r="A138" s="365"/>
      <c r="B138" s="364"/>
      <c r="C138" s="141" t="s">
        <v>435</v>
      </c>
      <c r="D138" s="140"/>
      <c r="E138" s="140"/>
      <c r="F138" s="140"/>
      <c r="G138" s="140"/>
      <c r="H138" s="140"/>
      <c r="I138" s="140"/>
      <c r="J138" s="140"/>
      <c r="K138" s="140"/>
      <c r="L138" s="140"/>
      <c r="M138" s="140"/>
      <c r="N138" s="140"/>
      <c r="O138" s="140"/>
    </row>
    <row r="139" spans="1:15" ht="29.25" customHeight="1">
      <c r="A139" s="365" t="s">
        <v>402</v>
      </c>
      <c r="B139" s="364" t="s">
        <v>424</v>
      </c>
      <c r="C139" s="141" t="s">
        <v>538</v>
      </c>
      <c r="D139" s="141"/>
      <c r="E139" s="141"/>
      <c r="F139" s="141"/>
      <c r="G139" s="141"/>
      <c r="H139" s="141"/>
      <c r="I139" s="141"/>
      <c r="J139" s="140"/>
      <c r="K139" s="140"/>
      <c r="L139" s="140"/>
      <c r="M139" s="140"/>
      <c r="N139" s="140"/>
      <c r="O139" s="140"/>
    </row>
    <row r="140" spans="1:15" ht="28.5" customHeight="1">
      <c r="A140" s="365"/>
      <c r="B140" s="364"/>
      <c r="C140" s="141" t="s">
        <v>319</v>
      </c>
      <c r="D140" s="141"/>
      <c r="E140" s="141"/>
      <c r="F140" s="141"/>
      <c r="G140" s="141"/>
      <c r="H140" s="141"/>
      <c r="I140" s="141"/>
      <c r="J140" s="140"/>
      <c r="K140" s="140"/>
      <c r="L140" s="140"/>
      <c r="M140" s="140"/>
      <c r="N140" s="140"/>
      <c r="O140" s="140"/>
    </row>
    <row r="141" spans="1:15" ht="24" customHeight="1">
      <c r="A141" s="365"/>
      <c r="B141" s="364"/>
      <c r="C141" s="141" t="s">
        <v>320</v>
      </c>
      <c r="D141" s="141"/>
      <c r="E141" s="141"/>
      <c r="F141" s="141"/>
      <c r="G141" s="141"/>
      <c r="H141" s="141"/>
      <c r="I141" s="141"/>
      <c r="J141" s="140"/>
      <c r="K141" s="140"/>
      <c r="L141" s="140"/>
      <c r="M141" s="140"/>
      <c r="N141" s="140"/>
      <c r="O141" s="140"/>
    </row>
    <row r="142" spans="1:15" ht="24" customHeight="1">
      <c r="A142" s="365"/>
      <c r="B142" s="364"/>
      <c r="C142" s="141" t="s">
        <v>435</v>
      </c>
      <c r="D142" s="141"/>
      <c r="E142" s="141"/>
      <c r="F142" s="141"/>
      <c r="G142" s="141"/>
      <c r="H142" s="141"/>
      <c r="I142" s="141"/>
      <c r="J142" s="140"/>
      <c r="K142" s="140"/>
      <c r="L142" s="140"/>
      <c r="M142" s="140"/>
      <c r="N142" s="140"/>
      <c r="O142" s="140"/>
    </row>
    <row r="143" spans="1:15" ht="15.75">
      <c r="A143" s="365" t="s">
        <v>403</v>
      </c>
      <c r="B143" s="364" t="s">
        <v>338</v>
      </c>
      <c r="C143" s="141" t="s">
        <v>538</v>
      </c>
      <c r="D143" s="141"/>
      <c r="E143" s="141"/>
      <c r="F143" s="141"/>
      <c r="G143" s="141"/>
      <c r="H143" s="141"/>
      <c r="I143" s="141"/>
      <c r="J143" s="140"/>
      <c r="K143" s="140"/>
      <c r="L143" s="140"/>
      <c r="M143" s="140"/>
      <c r="N143" s="140"/>
      <c r="O143" s="140"/>
    </row>
    <row r="144" spans="1:15" ht="15.75">
      <c r="A144" s="365"/>
      <c r="B144" s="364"/>
      <c r="C144" s="141" t="s">
        <v>319</v>
      </c>
      <c r="D144" s="141"/>
      <c r="E144" s="141"/>
      <c r="F144" s="141"/>
      <c r="G144" s="141"/>
      <c r="H144" s="141"/>
      <c r="I144" s="141"/>
      <c r="J144" s="140"/>
      <c r="K144" s="140"/>
      <c r="L144" s="140"/>
      <c r="M144" s="140"/>
      <c r="N144" s="140"/>
      <c r="O144" s="140"/>
    </row>
    <row r="145" spans="1:15" ht="15.75">
      <c r="A145" s="365"/>
      <c r="B145" s="364"/>
      <c r="C145" s="141" t="s">
        <v>320</v>
      </c>
      <c r="D145" s="141"/>
      <c r="E145" s="141"/>
      <c r="F145" s="141"/>
      <c r="G145" s="141"/>
      <c r="H145" s="141"/>
      <c r="I145" s="141"/>
      <c r="J145" s="140"/>
      <c r="K145" s="140"/>
      <c r="L145" s="140"/>
      <c r="M145" s="140"/>
      <c r="N145" s="140"/>
      <c r="O145" s="140"/>
    </row>
    <row r="146" spans="1:15" ht="18.75">
      <c r="A146" s="365"/>
      <c r="B146" s="364"/>
      <c r="C146" s="141" t="s">
        <v>435</v>
      </c>
      <c r="D146" s="141"/>
      <c r="E146" s="141"/>
      <c r="F146" s="141"/>
      <c r="G146" s="141"/>
      <c r="H146" s="141"/>
      <c r="I146" s="141"/>
      <c r="J146" s="140"/>
      <c r="K146" s="140"/>
      <c r="L146" s="140"/>
      <c r="M146" s="140"/>
      <c r="N146" s="140"/>
      <c r="O146" s="140"/>
    </row>
    <row r="147" spans="1:15" ht="15.75">
      <c r="A147" s="365" t="s">
        <v>404</v>
      </c>
      <c r="B147" s="364" t="s">
        <v>339</v>
      </c>
      <c r="C147" s="141" t="s">
        <v>538</v>
      </c>
      <c r="D147" s="141"/>
      <c r="E147" s="141"/>
      <c r="F147" s="141"/>
      <c r="G147" s="141"/>
      <c r="H147" s="141"/>
      <c r="I147" s="141"/>
      <c r="J147" s="140"/>
      <c r="K147" s="140"/>
      <c r="L147" s="140"/>
      <c r="M147" s="140"/>
      <c r="N147" s="140"/>
      <c r="O147" s="140"/>
    </row>
    <row r="148" spans="1:15" ht="15.75">
      <c r="A148" s="365"/>
      <c r="B148" s="364"/>
      <c r="C148" s="141" t="s">
        <v>319</v>
      </c>
      <c r="D148" s="141"/>
      <c r="E148" s="141"/>
      <c r="F148" s="141"/>
      <c r="G148" s="141"/>
      <c r="H148" s="141"/>
      <c r="I148" s="141"/>
      <c r="J148" s="140"/>
      <c r="K148" s="140"/>
      <c r="L148" s="140"/>
      <c r="M148" s="140"/>
      <c r="N148" s="140"/>
      <c r="O148" s="140"/>
    </row>
    <row r="149" spans="1:15" ht="15.75">
      <c r="A149" s="365"/>
      <c r="B149" s="364"/>
      <c r="C149" s="141" t="s">
        <v>320</v>
      </c>
      <c r="D149" s="141"/>
      <c r="E149" s="141"/>
      <c r="F149" s="141"/>
      <c r="G149" s="141"/>
      <c r="H149" s="141"/>
      <c r="I149" s="141"/>
      <c r="J149" s="140"/>
      <c r="K149" s="140"/>
      <c r="L149" s="140"/>
      <c r="M149" s="140"/>
      <c r="N149" s="140"/>
      <c r="O149" s="140"/>
    </row>
    <row r="150" spans="1:15" ht="18.75">
      <c r="A150" s="365"/>
      <c r="B150" s="364"/>
      <c r="C150" s="141" t="s">
        <v>435</v>
      </c>
      <c r="D150" s="141"/>
      <c r="E150" s="141"/>
      <c r="F150" s="141"/>
      <c r="G150" s="141"/>
      <c r="H150" s="141"/>
      <c r="I150" s="141"/>
      <c r="J150" s="140"/>
      <c r="K150" s="140"/>
      <c r="L150" s="140"/>
      <c r="M150" s="140"/>
      <c r="N150" s="140"/>
      <c r="O150" s="140"/>
    </row>
    <row r="151" spans="1:15" ht="15.75">
      <c r="A151" s="365" t="s">
        <v>421</v>
      </c>
      <c r="B151" s="364" t="s">
        <v>340</v>
      </c>
      <c r="C151" s="141" t="s">
        <v>538</v>
      </c>
      <c r="D151" s="141"/>
      <c r="E151" s="141"/>
      <c r="F151" s="141"/>
      <c r="G151" s="141"/>
      <c r="H151" s="141"/>
      <c r="I151" s="141"/>
      <c r="J151" s="140"/>
      <c r="K151" s="140"/>
      <c r="L151" s="140"/>
      <c r="M151" s="140"/>
      <c r="N151" s="140"/>
      <c r="O151" s="140"/>
    </row>
    <row r="152" spans="1:15" ht="16.5" customHeight="1">
      <c r="A152" s="365"/>
      <c r="B152" s="364"/>
      <c r="C152" s="141" t="s">
        <v>319</v>
      </c>
      <c r="D152" s="141"/>
      <c r="E152" s="141"/>
      <c r="F152" s="141"/>
      <c r="G152" s="141"/>
      <c r="H152" s="141"/>
      <c r="I152" s="141"/>
      <c r="J152" s="140"/>
      <c r="K152" s="140"/>
      <c r="L152" s="140"/>
      <c r="M152" s="140"/>
      <c r="N152" s="140"/>
      <c r="O152" s="140"/>
    </row>
    <row r="153" spans="1:15" ht="16.5" customHeight="1">
      <c r="A153" s="365"/>
      <c r="B153" s="364"/>
      <c r="C153" s="141" t="s">
        <v>320</v>
      </c>
      <c r="D153" s="141"/>
      <c r="E153" s="141"/>
      <c r="F153" s="141"/>
      <c r="G153" s="141"/>
      <c r="H153" s="141"/>
      <c r="I153" s="141"/>
      <c r="J153" s="140"/>
      <c r="K153" s="140"/>
      <c r="L153" s="140"/>
      <c r="M153" s="140"/>
      <c r="N153" s="140"/>
      <c r="O153" s="140"/>
    </row>
    <row r="154" spans="1:15" ht="21.75" customHeight="1">
      <c r="A154" s="365"/>
      <c r="B154" s="364"/>
      <c r="C154" s="141" t="s">
        <v>435</v>
      </c>
      <c r="D154" s="141"/>
      <c r="E154" s="141"/>
      <c r="F154" s="141"/>
      <c r="G154" s="141"/>
      <c r="H154" s="141"/>
      <c r="I154" s="141"/>
      <c r="J154" s="140"/>
      <c r="K154" s="140"/>
      <c r="L154" s="140"/>
      <c r="M154" s="140"/>
      <c r="N154" s="140"/>
      <c r="O154" s="140"/>
    </row>
    <row r="155" spans="1:15" ht="34.5" customHeight="1">
      <c r="A155" s="144" t="s">
        <v>337</v>
      </c>
      <c r="B155" s="141" t="s">
        <v>358</v>
      </c>
      <c r="C155" s="141" t="s">
        <v>412</v>
      </c>
      <c r="D155" s="141" t="s">
        <v>412</v>
      </c>
      <c r="E155" s="141" t="s">
        <v>412</v>
      </c>
      <c r="F155" s="141" t="s">
        <v>412</v>
      </c>
      <c r="G155" s="141" t="s">
        <v>412</v>
      </c>
      <c r="H155" s="141" t="s">
        <v>412</v>
      </c>
      <c r="I155" s="141" t="s">
        <v>412</v>
      </c>
      <c r="J155" s="141" t="s">
        <v>412</v>
      </c>
      <c r="K155" s="141" t="s">
        <v>412</v>
      </c>
      <c r="L155" s="141" t="s">
        <v>412</v>
      </c>
      <c r="M155" s="141" t="s">
        <v>412</v>
      </c>
      <c r="N155" s="141" t="s">
        <v>412</v>
      </c>
      <c r="O155" s="141" t="s">
        <v>412</v>
      </c>
    </row>
    <row r="156" spans="1:15" ht="18.75">
      <c r="A156" s="144" t="s">
        <v>417</v>
      </c>
      <c r="B156" s="141" t="s">
        <v>417</v>
      </c>
      <c r="C156" s="141"/>
      <c r="D156" s="141"/>
      <c r="E156" s="141"/>
      <c r="F156" s="141"/>
      <c r="G156" s="141"/>
      <c r="H156" s="141"/>
      <c r="I156" s="141"/>
      <c r="J156" s="140"/>
      <c r="K156" s="140"/>
      <c r="L156" s="140"/>
      <c r="M156" s="140"/>
      <c r="N156" s="140"/>
      <c r="O156" s="140"/>
    </row>
    <row r="158" ht="18">
      <c r="B158" s="10" t="s">
        <v>451</v>
      </c>
    </row>
    <row r="159" ht="18">
      <c r="B159" s="10" t="s">
        <v>350</v>
      </c>
    </row>
    <row r="160" ht="18">
      <c r="B160" s="10" t="s">
        <v>452</v>
      </c>
    </row>
    <row r="161" ht="18">
      <c r="B161" s="10" t="s">
        <v>437</v>
      </c>
    </row>
    <row r="162" ht="18">
      <c r="B162" s="10" t="s">
        <v>436</v>
      </c>
    </row>
  </sheetData>
  <sheetProtection/>
  <mergeCells count="110">
    <mergeCell ref="A116:A117"/>
    <mergeCell ref="B116:B117"/>
    <mergeCell ref="A106:A107"/>
    <mergeCell ref="B106:B107"/>
    <mergeCell ref="A108:A109"/>
    <mergeCell ref="B108:B109"/>
    <mergeCell ref="A112:A113"/>
    <mergeCell ref="B112:B113"/>
    <mergeCell ref="A114:A115"/>
    <mergeCell ref="B114:B115"/>
    <mergeCell ref="A143:A146"/>
    <mergeCell ref="B143:B146"/>
    <mergeCell ref="A123:A126"/>
    <mergeCell ref="B123:B126"/>
    <mergeCell ref="A127:A130"/>
    <mergeCell ref="B127:B130"/>
    <mergeCell ref="A131:A134"/>
    <mergeCell ref="B131:B134"/>
    <mergeCell ref="A135:A138"/>
    <mergeCell ref="B135:B138"/>
    <mergeCell ref="A139:A142"/>
    <mergeCell ref="B139:B142"/>
    <mergeCell ref="A98:A99"/>
    <mergeCell ref="B98:B99"/>
    <mergeCell ref="A110:A111"/>
    <mergeCell ref="B110:B111"/>
    <mergeCell ref="A100:A101"/>
    <mergeCell ref="B100:B101"/>
    <mergeCell ref="A102:A103"/>
    <mergeCell ref="B102:B103"/>
    <mergeCell ref="A12:O12"/>
    <mergeCell ref="A13:O13"/>
    <mergeCell ref="A94:A95"/>
    <mergeCell ref="B94:B95"/>
    <mergeCell ref="A48:A49"/>
    <mergeCell ref="B48:B49"/>
    <mergeCell ref="A71:A74"/>
    <mergeCell ref="B71:B74"/>
    <mergeCell ref="A75:A78"/>
    <mergeCell ref="B75:B78"/>
    <mergeCell ref="A79:A82"/>
    <mergeCell ref="B79:B82"/>
    <mergeCell ref="A88:A89"/>
    <mergeCell ref="B88:B89"/>
    <mergeCell ref="A83:A86"/>
    <mergeCell ref="B83:B86"/>
    <mergeCell ref="A104:A105"/>
    <mergeCell ref="B104:B105"/>
    <mergeCell ref="A90:A91"/>
    <mergeCell ref="B90:B91"/>
    <mergeCell ref="A92:A93"/>
    <mergeCell ref="B92:B93"/>
    <mergeCell ref="A96:A97"/>
    <mergeCell ref="B96:B97"/>
    <mergeCell ref="A34:A35"/>
    <mergeCell ref="B55:B58"/>
    <mergeCell ref="A44:A45"/>
    <mergeCell ref="B44:B45"/>
    <mergeCell ref="A46:A47"/>
    <mergeCell ref="B46:B47"/>
    <mergeCell ref="A38:A39"/>
    <mergeCell ref="B26:B27"/>
    <mergeCell ref="A28:A29"/>
    <mergeCell ref="B40:B41"/>
    <mergeCell ref="A22:A23"/>
    <mergeCell ref="B22:B23"/>
    <mergeCell ref="A24:A25"/>
    <mergeCell ref="B38:B39"/>
    <mergeCell ref="A32:A33"/>
    <mergeCell ref="B32:B33"/>
    <mergeCell ref="A59:A62"/>
    <mergeCell ref="B59:B62"/>
    <mergeCell ref="A40:A41"/>
    <mergeCell ref="A55:A58"/>
    <mergeCell ref="A42:A43"/>
    <mergeCell ref="B42:B43"/>
    <mergeCell ref="A67:A70"/>
    <mergeCell ref="A14:AG14"/>
    <mergeCell ref="J15:K15"/>
    <mergeCell ref="L15:M15"/>
    <mergeCell ref="N15:O15"/>
    <mergeCell ref="D15:F15"/>
    <mergeCell ref="A26:A27"/>
    <mergeCell ref="A63:A66"/>
    <mergeCell ref="B63:B66"/>
    <mergeCell ref="B30:B31"/>
    <mergeCell ref="A4:P4"/>
    <mergeCell ref="A5:P5"/>
    <mergeCell ref="A7:P7"/>
    <mergeCell ref="A8:P8"/>
    <mergeCell ref="A9:P9"/>
    <mergeCell ref="A10:P10"/>
    <mergeCell ref="H15:I15"/>
    <mergeCell ref="B24:B25"/>
    <mergeCell ref="A20:A21"/>
    <mergeCell ref="B20:B21"/>
    <mergeCell ref="G15:G16"/>
    <mergeCell ref="B15:B16"/>
    <mergeCell ref="C15:C16"/>
    <mergeCell ref="A15:A16"/>
    <mergeCell ref="B28:B29"/>
    <mergeCell ref="A30:A31"/>
    <mergeCell ref="B34:B35"/>
    <mergeCell ref="A36:A37"/>
    <mergeCell ref="B36:B37"/>
    <mergeCell ref="A151:A154"/>
    <mergeCell ref="B151:B154"/>
    <mergeCell ref="A147:A150"/>
    <mergeCell ref="B147:B150"/>
    <mergeCell ref="B67:B70"/>
  </mergeCells>
  <printOptions horizontalCentered="1"/>
  <pageMargins left="0.19" right="0.16" top="0.7480314960629921" bottom="0.7480314960629921" header="0.31496062992125984" footer="0.31496062992125984"/>
  <pageSetup firstPageNumber="3" useFirstPageNumber="1" fitToWidth="2" horizontalDpi="600" verticalDpi="600" orientation="landscape" paperSize="8" scale="55" r:id="rId3"/>
  <headerFooter>
    <oddHeader>&amp;C&amp;P</oddHeader>
  </headerFooter>
  <rowBreaks count="2" manualBreakCount="2">
    <brk id="39" max="14" man="1"/>
    <brk id="86" max="14" man="1"/>
  </rowBreaks>
  <colBreaks count="1" manualBreakCount="1">
    <brk id="15" max="153" man="1"/>
  </colBreaks>
  <legacyDrawing r:id="rId2"/>
</worksheet>
</file>

<file path=xl/worksheets/sheet13.xml><?xml version="1.0" encoding="utf-8"?>
<worksheet xmlns="http://schemas.openxmlformats.org/spreadsheetml/2006/main" xmlns:r="http://schemas.openxmlformats.org/officeDocument/2006/relationships">
  <sheetPr>
    <tabColor indexed="40"/>
  </sheetPr>
  <dimension ref="A1:AG45"/>
  <sheetViews>
    <sheetView view="pageBreakPreview" zoomScale="70" zoomScaleNormal="50" zoomScaleSheetLayoutView="70" zoomScalePageLayoutView="0" workbookViewId="0" topLeftCell="A5">
      <selection activeCell="H22" sqref="H22"/>
    </sheetView>
  </sheetViews>
  <sheetFormatPr defaultColWidth="16.625" defaultRowHeight="15.75"/>
  <cols>
    <col min="1" max="1" width="12.50390625" style="143" customWidth="1"/>
    <col min="2" max="2" width="25.50390625" style="7" customWidth="1"/>
    <col min="3" max="3" width="20.625" style="7" customWidth="1"/>
    <col min="4" max="4" width="20.375" style="7" customWidth="1"/>
    <col min="5" max="5" width="19.75390625" style="7" customWidth="1"/>
    <col min="6" max="6" width="22.875" style="7" customWidth="1"/>
    <col min="7" max="7" width="19.625" style="7" customWidth="1"/>
    <col min="8" max="8" width="17.375" style="7" customWidth="1"/>
    <col min="9" max="9" width="23.37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6" customWidth="1"/>
    <col min="25" max="25" width="9.25390625" style="6" customWidth="1"/>
    <col min="26" max="26" width="11.125" style="6" customWidth="1"/>
    <col min="27" max="27" width="11.875" style="6" customWidth="1"/>
    <col min="28" max="28" width="15.625" style="6" customWidth="1"/>
    <col min="29" max="30" width="15.875" style="6" customWidth="1"/>
    <col min="31" max="31" width="20.75390625" style="6" customWidth="1"/>
    <col min="32" max="32" width="18.375" style="6" customWidth="1"/>
    <col min="33" max="33" width="29.00390625" style="6" customWidth="1"/>
    <col min="34" max="253" width="9.00390625" style="6" customWidth="1"/>
    <col min="254" max="254" width="3.875" style="6" bestFit="1" customWidth="1"/>
    <col min="255" max="255" width="16.00390625" style="6" bestFit="1" customWidth="1"/>
    <col min="256" max="16384" width="16.625" style="6" customWidth="1"/>
  </cols>
  <sheetData>
    <row r="1" spans="16:30" ht="18.75">
      <c r="P1" s="26"/>
      <c r="AD1" s="26"/>
    </row>
    <row r="2" spans="16:30" ht="18.75">
      <c r="P2" s="15"/>
      <c r="AD2" s="15"/>
    </row>
    <row r="3" spans="16:30" ht="18.75">
      <c r="P3" s="15"/>
      <c r="AD3" s="15"/>
    </row>
    <row r="4" spans="1:30" ht="18.75">
      <c r="A4" s="362"/>
      <c r="B4" s="362"/>
      <c r="C4" s="362"/>
      <c r="D4" s="362"/>
      <c r="E4" s="362"/>
      <c r="F4" s="362"/>
      <c r="G4" s="362"/>
      <c r="H4" s="362"/>
      <c r="I4" s="362"/>
      <c r="J4" s="11"/>
      <c r="K4" s="11"/>
      <c r="L4" s="11"/>
      <c r="M4" s="11"/>
      <c r="N4" s="11"/>
      <c r="O4" s="11"/>
      <c r="P4" s="11"/>
      <c r="AD4" s="15"/>
    </row>
    <row r="5" spans="1:33" ht="39" customHeight="1">
      <c r="A5" s="377" t="s">
        <v>411</v>
      </c>
      <c r="B5" s="377"/>
      <c r="C5" s="377"/>
      <c r="D5" s="377"/>
      <c r="E5" s="377"/>
      <c r="F5" s="377"/>
      <c r="G5" s="377"/>
      <c r="H5" s="377"/>
      <c r="I5" s="377"/>
      <c r="J5" s="111"/>
      <c r="K5" s="111"/>
      <c r="L5" s="111"/>
      <c r="M5" s="111"/>
      <c r="N5" s="111"/>
      <c r="O5" s="111"/>
      <c r="P5" s="111"/>
      <c r="Q5" s="110"/>
      <c r="R5" s="110"/>
      <c r="S5" s="110"/>
      <c r="T5" s="110"/>
      <c r="U5" s="110"/>
      <c r="V5" s="110"/>
      <c r="W5" s="110"/>
      <c r="X5" s="110"/>
      <c r="Y5" s="110"/>
      <c r="Z5" s="110"/>
      <c r="AA5" s="110"/>
      <c r="AB5" s="110"/>
      <c r="AC5" s="110"/>
      <c r="AD5" s="110"/>
      <c r="AE5" s="110"/>
      <c r="AF5" s="110"/>
      <c r="AG5" s="110"/>
    </row>
    <row r="6" spans="1:33" ht="22.5" customHeight="1">
      <c r="A6" s="150"/>
      <c r="B6" s="150"/>
      <c r="C6" s="150"/>
      <c r="D6" s="150"/>
      <c r="E6" s="150"/>
      <c r="F6" s="150"/>
      <c r="G6" s="150"/>
      <c r="H6" s="150"/>
      <c r="I6" s="150"/>
      <c r="J6" s="111"/>
      <c r="K6" s="111"/>
      <c r="L6" s="111"/>
      <c r="M6" s="111"/>
      <c r="N6" s="111"/>
      <c r="O6" s="111"/>
      <c r="P6" s="111"/>
      <c r="Q6" s="110"/>
      <c r="R6" s="110"/>
      <c r="S6" s="110"/>
      <c r="T6" s="110"/>
      <c r="U6" s="110"/>
      <c r="V6" s="110"/>
      <c r="W6" s="110"/>
      <c r="X6" s="110"/>
      <c r="Y6" s="110"/>
      <c r="Z6" s="110"/>
      <c r="AA6" s="110"/>
      <c r="AB6" s="110"/>
      <c r="AC6" s="110"/>
      <c r="AD6" s="110"/>
      <c r="AE6" s="110"/>
      <c r="AF6" s="110"/>
      <c r="AG6" s="110"/>
    </row>
    <row r="7" spans="1:33" ht="15.75">
      <c r="A7" s="332" t="s">
        <v>306</v>
      </c>
      <c r="B7" s="332"/>
      <c r="C7" s="332"/>
      <c r="D7" s="332"/>
      <c r="E7" s="332"/>
      <c r="F7" s="332"/>
      <c r="G7" s="332"/>
      <c r="H7" s="332"/>
      <c r="I7" s="332"/>
      <c r="J7" s="54"/>
      <c r="K7" s="54"/>
      <c r="L7" s="54"/>
      <c r="M7" s="54"/>
      <c r="N7" s="54"/>
      <c r="O7" s="54"/>
      <c r="P7" s="54"/>
      <c r="Q7" s="97"/>
      <c r="R7" s="97"/>
      <c r="S7" s="97"/>
      <c r="T7" s="97"/>
      <c r="U7" s="97"/>
      <c r="V7" s="97"/>
      <c r="W7" s="97"/>
      <c r="X7" s="97"/>
      <c r="Y7" s="97"/>
      <c r="Z7" s="97"/>
      <c r="AA7" s="97"/>
      <c r="AB7" s="97"/>
      <c r="AC7" s="97"/>
      <c r="AD7" s="97"/>
      <c r="AE7" s="97"/>
      <c r="AF7" s="97"/>
      <c r="AG7" s="97"/>
    </row>
    <row r="8" spans="1:33" ht="15.75">
      <c r="A8" s="378"/>
      <c r="B8" s="378"/>
      <c r="C8" s="378"/>
      <c r="D8" s="378"/>
      <c r="E8" s="378"/>
      <c r="F8" s="378"/>
      <c r="G8" s="378"/>
      <c r="H8" s="378"/>
      <c r="I8" s="378"/>
      <c r="J8" s="92"/>
      <c r="K8" s="92"/>
      <c r="L8" s="92"/>
      <c r="M8" s="92"/>
      <c r="N8" s="92"/>
      <c r="O8" s="92"/>
      <c r="P8" s="92"/>
      <c r="Q8" s="92"/>
      <c r="R8" s="92"/>
      <c r="S8" s="92"/>
      <c r="T8" s="92"/>
      <c r="U8" s="92"/>
      <c r="V8" s="92"/>
      <c r="W8" s="92"/>
      <c r="X8" s="92"/>
      <c r="Y8" s="92"/>
      <c r="Z8" s="92"/>
      <c r="AA8" s="92"/>
      <c r="AB8" s="92"/>
      <c r="AC8" s="92"/>
      <c r="AD8" s="92"/>
      <c r="AE8" s="92"/>
      <c r="AF8" s="92"/>
      <c r="AG8" s="92"/>
    </row>
    <row r="9" spans="1:33" ht="15">
      <c r="A9" s="363"/>
      <c r="B9" s="363"/>
      <c r="C9" s="363"/>
      <c r="D9" s="363"/>
      <c r="E9" s="363"/>
      <c r="F9" s="363"/>
      <c r="G9" s="363"/>
      <c r="H9" s="363"/>
      <c r="I9" s="363"/>
      <c r="J9" s="111"/>
      <c r="K9" s="111"/>
      <c r="L9" s="111"/>
      <c r="M9" s="111"/>
      <c r="N9" s="111"/>
      <c r="O9" s="111"/>
      <c r="P9" s="111"/>
      <c r="Q9" s="111"/>
      <c r="R9" s="111"/>
      <c r="S9" s="111"/>
      <c r="T9" s="111"/>
      <c r="U9" s="111"/>
      <c r="V9" s="111"/>
      <c r="W9" s="111"/>
      <c r="X9" s="111"/>
      <c r="Y9" s="111"/>
      <c r="Z9" s="111"/>
      <c r="AA9" s="111"/>
      <c r="AB9" s="111"/>
      <c r="AC9" s="111"/>
      <c r="AD9" s="111"/>
      <c r="AE9" s="111"/>
      <c r="AF9" s="111"/>
      <c r="AG9" s="111"/>
    </row>
    <row r="10" spans="1:33" ht="18" customHeight="1">
      <c r="A10" s="259" t="s">
        <v>515</v>
      </c>
      <c r="B10" s="259"/>
      <c r="C10" s="259"/>
      <c r="D10" s="259"/>
      <c r="E10" s="259"/>
      <c r="F10" s="259"/>
      <c r="G10" s="259"/>
      <c r="H10" s="259"/>
      <c r="I10" s="259"/>
      <c r="J10" s="18"/>
      <c r="K10" s="18"/>
      <c r="L10" s="18"/>
      <c r="M10" s="18"/>
      <c r="N10" s="18"/>
      <c r="O10" s="18"/>
      <c r="P10" s="18"/>
      <c r="Q10" s="11"/>
      <c r="R10" s="11"/>
      <c r="S10" s="11"/>
      <c r="T10" s="11"/>
      <c r="U10" s="11"/>
      <c r="V10" s="11"/>
      <c r="W10" s="11"/>
      <c r="X10" s="11"/>
      <c r="Y10" s="11"/>
      <c r="Z10" s="11"/>
      <c r="AA10" s="11"/>
      <c r="AB10" s="11"/>
      <c r="AC10" s="11"/>
      <c r="AD10" s="11"/>
      <c r="AE10" s="11"/>
      <c r="AF10" s="11"/>
      <c r="AG10" s="11"/>
    </row>
    <row r="11" spans="1:33" ht="1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row>
    <row r="12" spans="1:9" ht="33" customHeight="1">
      <c r="A12" s="365" t="s">
        <v>244</v>
      </c>
      <c r="B12" s="375" t="s">
        <v>321</v>
      </c>
      <c r="C12" s="375" t="s">
        <v>438</v>
      </c>
      <c r="D12" s="375"/>
      <c r="E12" s="375"/>
      <c r="F12" s="375" t="s">
        <v>439</v>
      </c>
      <c r="G12" s="375" t="s">
        <v>207</v>
      </c>
      <c r="H12" s="368" t="s">
        <v>354</v>
      </c>
      <c r="I12" s="368" t="s">
        <v>208</v>
      </c>
    </row>
    <row r="13" spans="1:18" ht="47.25" customHeight="1">
      <c r="A13" s="365"/>
      <c r="B13" s="375"/>
      <c r="C13" s="141" t="s">
        <v>205</v>
      </c>
      <c r="D13" s="141" t="s">
        <v>342</v>
      </c>
      <c r="E13" s="141" t="s">
        <v>343</v>
      </c>
      <c r="F13" s="375"/>
      <c r="G13" s="375"/>
      <c r="H13" s="369"/>
      <c r="I13" s="369"/>
      <c r="R13" s="10"/>
    </row>
    <row r="14" spans="1:9" ht="15.75">
      <c r="A14" s="144">
        <v>1</v>
      </c>
      <c r="B14" s="141">
        <v>2</v>
      </c>
      <c r="C14" s="141">
        <v>3</v>
      </c>
      <c r="D14" s="141">
        <v>4</v>
      </c>
      <c r="E14" s="141">
        <v>5</v>
      </c>
      <c r="F14" s="141">
        <v>6</v>
      </c>
      <c r="G14" s="141">
        <v>7</v>
      </c>
      <c r="H14" s="141">
        <v>8</v>
      </c>
      <c r="I14" s="141">
        <v>9</v>
      </c>
    </row>
    <row r="15" spans="1:9" ht="31.5">
      <c r="A15" s="144" t="s">
        <v>326</v>
      </c>
      <c r="B15" s="141" t="s">
        <v>358</v>
      </c>
      <c r="C15" s="141" t="s">
        <v>415</v>
      </c>
      <c r="D15" s="141" t="s">
        <v>412</v>
      </c>
      <c r="E15" s="141" t="s">
        <v>412</v>
      </c>
      <c r="F15" s="141" t="s">
        <v>412</v>
      </c>
      <c r="G15" s="141" t="s">
        <v>412</v>
      </c>
      <c r="H15" s="141" t="s">
        <v>412</v>
      </c>
      <c r="I15" s="141" t="s">
        <v>412</v>
      </c>
    </row>
    <row r="16" spans="1:9" ht="158.25" customHeight="1">
      <c r="A16" s="144" t="s">
        <v>327</v>
      </c>
      <c r="B16" s="141" t="s">
        <v>444</v>
      </c>
      <c r="C16" s="141"/>
      <c r="D16" s="141"/>
      <c r="E16" s="141">
        <f>E17+E22+E24</f>
        <v>3.5580000000000003</v>
      </c>
      <c r="F16" s="141" t="s">
        <v>414</v>
      </c>
      <c r="G16" s="141" t="s">
        <v>412</v>
      </c>
      <c r="H16" s="141" t="s">
        <v>412</v>
      </c>
      <c r="I16" s="141">
        <f>I17+I22+I24</f>
        <v>1.9100418329337079</v>
      </c>
    </row>
    <row r="17" spans="1:9" ht="47.25">
      <c r="A17" s="144" t="s">
        <v>329</v>
      </c>
      <c r="B17" s="141" t="s">
        <v>405</v>
      </c>
      <c r="C17" s="141"/>
      <c r="D17" s="141"/>
      <c r="E17" s="141">
        <f>0.25+1.795+0.35+0.55</f>
        <v>2.9450000000000003</v>
      </c>
      <c r="F17" s="141" t="s">
        <v>355</v>
      </c>
      <c r="G17" s="141" t="s">
        <v>351</v>
      </c>
      <c r="H17" s="141">
        <v>5.2</v>
      </c>
      <c r="I17" s="141">
        <f>I18+I19+I20+I21</f>
        <v>1.890493826</v>
      </c>
    </row>
    <row r="18" spans="1:23" s="254" customFormat="1" ht="47.25">
      <c r="A18" s="251"/>
      <c r="B18" s="252" t="s">
        <v>594</v>
      </c>
      <c r="C18" s="252"/>
      <c r="D18" s="252"/>
      <c r="E18" s="252">
        <f>0.25+0.35</f>
        <v>0.6</v>
      </c>
      <c r="F18" s="252">
        <f>(D18+E18)/2</f>
        <v>0.3</v>
      </c>
      <c r="G18" s="252">
        <v>218.179</v>
      </c>
      <c r="H18" s="252">
        <v>5.2</v>
      </c>
      <c r="I18" s="252">
        <f>F18*G18*H18/1000</f>
        <v>0.34035924</v>
      </c>
      <c r="J18" s="253"/>
      <c r="K18" s="253"/>
      <c r="L18" s="253"/>
      <c r="M18" s="253"/>
      <c r="N18" s="253"/>
      <c r="O18" s="253"/>
      <c r="P18" s="253"/>
      <c r="Q18" s="253"/>
      <c r="R18" s="253"/>
      <c r="S18" s="253"/>
      <c r="T18" s="253"/>
      <c r="U18" s="253"/>
      <c r="V18" s="253"/>
      <c r="W18" s="253"/>
    </row>
    <row r="19" spans="1:23" s="254" customFormat="1" ht="47.25">
      <c r="A19" s="251"/>
      <c r="B19" s="252" t="s">
        <v>595</v>
      </c>
      <c r="C19" s="252"/>
      <c r="D19" s="252"/>
      <c r="E19" s="252">
        <v>1.795</v>
      </c>
      <c r="F19" s="252">
        <f>(D19+E19)/2</f>
        <v>0.8975</v>
      </c>
      <c r="G19" s="252">
        <v>256.816</v>
      </c>
      <c r="H19" s="252">
        <v>5.2</v>
      </c>
      <c r="I19" s="252">
        <f>F19*G19*H19/1000</f>
        <v>1.198560272</v>
      </c>
      <c r="J19" s="253"/>
      <c r="K19" s="253"/>
      <c r="L19" s="253"/>
      <c r="M19" s="253"/>
      <c r="N19" s="253"/>
      <c r="O19" s="253"/>
      <c r="P19" s="253"/>
      <c r="Q19" s="253"/>
      <c r="R19" s="253"/>
      <c r="S19" s="253"/>
      <c r="T19" s="253"/>
      <c r="U19" s="253"/>
      <c r="V19" s="253"/>
      <c r="W19" s="253"/>
    </row>
    <row r="20" spans="1:23" s="254" customFormat="1" ht="47.25">
      <c r="A20" s="251"/>
      <c r="B20" s="252" t="s">
        <v>595</v>
      </c>
      <c r="C20" s="252"/>
      <c r="D20" s="252"/>
      <c r="E20" s="252">
        <v>0.52</v>
      </c>
      <c r="F20" s="252">
        <f>(D20+E20)/2</f>
        <v>0.26</v>
      </c>
      <c r="G20" s="252">
        <v>246.147</v>
      </c>
      <c r="H20" s="252">
        <v>5.2</v>
      </c>
      <c r="I20" s="252">
        <f>F20*G20*H20/1000</f>
        <v>0.332790744</v>
      </c>
      <c r="J20" s="253"/>
      <c r="K20" s="253"/>
      <c r="L20" s="253"/>
      <c r="M20" s="253"/>
      <c r="N20" s="253"/>
      <c r="O20" s="253"/>
      <c r="P20" s="253"/>
      <c r="Q20" s="253"/>
      <c r="R20" s="253"/>
      <c r="S20" s="253"/>
      <c r="T20" s="253"/>
      <c r="U20" s="253"/>
      <c r="V20" s="253"/>
      <c r="W20" s="253"/>
    </row>
    <row r="21" spans="1:23" s="254" customFormat="1" ht="47.25">
      <c r="A21" s="251"/>
      <c r="B21" s="252" t="s">
        <v>595</v>
      </c>
      <c r="C21" s="252"/>
      <c r="D21" s="252"/>
      <c r="E21" s="252">
        <v>0.03</v>
      </c>
      <c r="F21" s="252">
        <f>(D21+E21)/2</f>
        <v>0.015</v>
      </c>
      <c r="G21" s="252">
        <v>240.815</v>
      </c>
      <c r="H21" s="252">
        <v>5.2</v>
      </c>
      <c r="I21" s="252">
        <f>F21*G21*H21/1000</f>
        <v>0.01878357</v>
      </c>
      <c r="J21" s="253"/>
      <c r="K21" s="253"/>
      <c r="L21" s="253"/>
      <c r="M21" s="253"/>
      <c r="N21" s="253"/>
      <c r="O21" s="253"/>
      <c r="P21" s="253"/>
      <c r="Q21" s="253"/>
      <c r="R21" s="253"/>
      <c r="S21" s="253"/>
      <c r="T21" s="253"/>
      <c r="U21" s="253"/>
      <c r="V21" s="253"/>
      <c r="W21" s="253"/>
    </row>
    <row r="22" spans="1:9" ht="47.25">
      <c r="A22" s="144" t="s">
        <v>330</v>
      </c>
      <c r="B22" s="141" t="s">
        <v>406</v>
      </c>
      <c r="C22" s="141"/>
      <c r="D22" s="141"/>
      <c r="E22" s="141">
        <v>0.035</v>
      </c>
      <c r="F22" s="141">
        <f>(D22+E22)/2</f>
        <v>0.0175</v>
      </c>
      <c r="G22" s="141">
        <v>185.737</v>
      </c>
      <c r="H22" s="141">
        <v>5.76</v>
      </c>
      <c r="I22" s="141">
        <f>F22*G22*H22/1000</f>
        <v>0.0187222896</v>
      </c>
    </row>
    <row r="23" spans="1:9" ht="63">
      <c r="A23" s="144" t="s">
        <v>331</v>
      </c>
      <c r="B23" s="141" t="s">
        <v>407</v>
      </c>
      <c r="C23" s="141"/>
      <c r="D23" s="141"/>
      <c r="E23" s="141"/>
      <c r="F23" s="141" t="s">
        <v>355</v>
      </c>
      <c r="G23" s="141" t="s">
        <v>353</v>
      </c>
      <c r="H23" s="141"/>
      <c r="I23" s="141" t="s">
        <v>410</v>
      </c>
    </row>
    <row r="24" spans="1:9" ht="157.5">
      <c r="A24" s="144" t="s">
        <v>332</v>
      </c>
      <c r="B24" s="141" t="s">
        <v>408</v>
      </c>
      <c r="C24" s="141"/>
      <c r="D24" s="141"/>
      <c r="E24" s="141">
        <f>0.222+0.356</f>
        <v>0.578</v>
      </c>
      <c r="F24" s="141" t="s">
        <v>355</v>
      </c>
      <c r="G24" s="141" t="s">
        <v>353</v>
      </c>
      <c r="H24" s="141">
        <v>7.14</v>
      </c>
      <c r="I24" s="141">
        <f>I25+I26</f>
        <v>0.0008257173337078651</v>
      </c>
    </row>
    <row r="25" spans="1:23" s="254" customFormat="1" ht="157.5">
      <c r="A25" s="251"/>
      <c r="B25" s="252" t="s">
        <v>597</v>
      </c>
      <c r="C25" s="252"/>
      <c r="D25" s="252"/>
      <c r="E25" s="252">
        <v>0.356</v>
      </c>
      <c r="F25" s="252">
        <f>(D25+E25)/2</f>
        <v>0.178</v>
      </c>
      <c r="G25" s="252">
        <v>0.29615</v>
      </c>
      <c r="H25" s="252">
        <v>7.14</v>
      </c>
      <c r="I25" s="252">
        <f>(F25/0.89)*G25*H25/1000</f>
        <v>0.00042290219999999997</v>
      </c>
      <c r="J25" s="253"/>
      <c r="K25" s="253"/>
      <c r="L25" s="253"/>
      <c r="M25" s="253"/>
      <c r="N25" s="253"/>
      <c r="O25" s="253"/>
      <c r="P25" s="253"/>
      <c r="Q25" s="253"/>
      <c r="R25" s="253"/>
      <c r="S25" s="253"/>
      <c r="T25" s="253"/>
      <c r="U25" s="253"/>
      <c r="V25" s="253"/>
      <c r="W25" s="253"/>
    </row>
    <row r="26" spans="1:23" s="254" customFormat="1" ht="157.5">
      <c r="A26" s="251"/>
      <c r="B26" s="252" t="s">
        <v>597</v>
      </c>
      <c r="C26" s="252"/>
      <c r="D26" s="252"/>
      <c r="E26" s="252">
        <v>0.222</v>
      </c>
      <c r="F26" s="252">
        <f>(D26+E26)/2</f>
        <v>0.111</v>
      </c>
      <c r="G26" s="252">
        <v>0.45235</v>
      </c>
      <c r="H26" s="252">
        <v>7.14</v>
      </c>
      <c r="I26" s="252">
        <f>(F26/0.89)*G26*H26/1000</f>
        <v>0.00040281513370786514</v>
      </c>
      <c r="J26" s="253"/>
      <c r="K26" s="253"/>
      <c r="L26" s="253"/>
      <c r="M26" s="253"/>
      <c r="N26" s="253"/>
      <c r="O26" s="253"/>
      <c r="P26" s="253"/>
      <c r="Q26" s="253"/>
      <c r="R26" s="253"/>
      <c r="S26" s="253"/>
      <c r="T26" s="253"/>
      <c r="U26" s="253"/>
      <c r="V26" s="253"/>
      <c r="W26" s="253"/>
    </row>
    <row r="27" spans="1:9" ht="94.5">
      <c r="A27" s="144" t="s">
        <v>375</v>
      </c>
      <c r="B27" s="141" t="s">
        <v>409</v>
      </c>
      <c r="C27" s="141"/>
      <c r="D27" s="141"/>
      <c r="E27" s="141"/>
      <c r="F27" s="141" t="s">
        <v>355</v>
      </c>
      <c r="G27" s="141" t="s">
        <v>353</v>
      </c>
      <c r="H27" s="141"/>
      <c r="I27" s="141" t="s">
        <v>410</v>
      </c>
    </row>
    <row r="28" spans="1:9" ht="160.5">
      <c r="A28" s="144" t="s">
        <v>328</v>
      </c>
      <c r="B28" s="141" t="s">
        <v>462</v>
      </c>
      <c r="C28" s="141"/>
      <c r="D28" s="141"/>
      <c r="E28" s="141"/>
      <c r="F28" s="141" t="s">
        <v>355</v>
      </c>
      <c r="G28" s="141" t="s">
        <v>412</v>
      </c>
      <c r="H28" s="141" t="s">
        <v>412</v>
      </c>
      <c r="I28" s="141"/>
    </row>
    <row r="29" spans="1:9" ht="47.25">
      <c r="A29" s="144" t="s">
        <v>333</v>
      </c>
      <c r="B29" s="141" t="s">
        <v>405</v>
      </c>
      <c r="C29" s="141"/>
      <c r="D29" s="141"/>
      <c r="E29" s="141"/>
      <c r="F29" s="141" t="s">
        <v>355</v>
      </c>
      <c r="G29" s="141" t="s">
        <v>351</v>
      </c>
      <c r="H29" s="141"/>
      <c r="I29" s="141" t="s">
        <v>410</v>
      </c>
    </row>
    <row r="30" spans="1:9" ht="47.25">
      <c r="A30" s="144" t="s">
        <v>334</v>
      </c>
      <c r="B30" s="141" t="s">
        <v>406</v>
      </c>
      <c r="C30" s="141"/>
      <c r="D30" s="141"/>
      <c r="E30" s="141"/>
      <c r="F30" s="141" t="s">
        <v>355</v>
      </c>
      <c r="G30" s="141" t="s">
        <v>352</v>
      </c>
      <c r="H30" s="141"/>
      <c r="I30" s="141" t="s">
        <v>410</v>
      </c>
    </row>
    <row r="31" spans="1:9" ht="63">
      <c r="A31" s="144" t="s">
        <v>335</v>
      </c>
      <c r="B31" s="141" t="s">
        <v>407</v>
      </c>
      <c r="C31" s="141"/>
      <c r="D31" s="141"/>
      <c r="E31" s="141"/>
      <c r="F31" s="141" t="s">
        <v>355</v>
      </c>
      <c r="G31" s="141" t="s">
        <v>353</v>
      </c>
      <c r="H31" s="141"/>
      <c r="I31" s="141" t="s">
        <v>410</v>
      </c>
    </row>
    <row r="32" spans="1:9" ht="157.5">
      <c r="A32" s="144" t="s">
        <v>336</v>
      </c>
      <c r="B32" s="141" t="s">
        <v>408</v>
      </c>
      <c r="C32" s="141"/>
      <c r="D32" s="141"/>
      <c r="E32" s="141"/>
      <c r="F32" s="141" t="s">
        <v>355</v>
      </c>
      <c r="G32" s="141" t="s">
        <v>353</v>
      </c>
      <c r="H32" s="141"/>
      <c r="I32" s="141" t="s">
        <v>410</v>
      </c>
    </row>
    <row r="33" spans="1:9" ht="94.5">
      <c r="A33" s="144" t="s">
        <v>398</v>
      </c>
      <c r="B33" s="141" t="s">
        <v>409</v>
      </c>
      <c r="C33" s="141"/>
      <c r="D33" s="141"/>
      <c r="E33" s="141"/>
      <c r="F33" s="141" t="s">
        <v>355</v>
      </c>
      <c r="G33" s="141" t="s">
        <v>353</v>
      </c>
      <c r="H33" s="141"/>
      <c r="I33" s="141" t="s">
        <v>410</v>
      </c>
    </row>
    <row r="34" spans="1:9" ht="31.5">
      <c r="A34" s="144" t="s">
        <v>337</v>
      </c>
      <c r="B34" s="141" t="s">
        <v>358</v>
      </c>
      <c r="C34" s="103" t="s">
        <v>412</v>
      </c>
      <c r="D34" s="103" t="s">
        <v>412</v>
      </c>
      <c r="E34" s="103" t="s">
        <v>412</v>
      </c>
      <c r="F34" s="103" t="s">
        <v>412</v>
      </c>
      <c r="G34" s="103" t="s">
        <v>412</v>
      </c>
      <c r="H34" s="103" t="s">
        <v>412</v>
      </c>
      <c r="I34" s="103" t="s">
        <v>412</v>
      </c>
    </row>
    <row r="35" spans="1:9" ht="18">
      <c r="A35" s="151" t="s">
        <v>419</v>
      </c>
      <c r="B35" s="103" t="s">
        <v>419</v>
      </c>
      <c r="C35" s="68"/>
      <c r="D35" s="68"/>
      <c r="E35" s="68"/>
      <c r="F35" s="68"/>
      <c r="G35" s="68"/>
      <c r="H35" s="68"/>
      <c r="I35" s="68"/>
    </row>
    <row r="37" spans="1:2" ht="18">
      <c r="A37" s="146"/>
      <c r="B37" s="10" t="s">
        <v>453</v>
      </c>
    </row>
    <row r="38" spans="1:9" ht="51.75" customHeight="1">
      <c r="A38" s="146"/>
      <c r="B38" s="379" t="s">
        <v>454</v>
      </c>
      <c r="C38" s="379"/>
      <c r="D38" s="379"/>
      <c r="E38" s="379"/>
      <c r="F38" s="379"/>
      <c r="G38" s="379"/>
      <c r="H38" s="379"/>
      <c r="I38" s="379"/>
    </row>
    <row r="39" spans="1:2" ht="18">
      <c r="A39" s="146"/>
      <c r="B39" s="10" t="s">
        <v>452</v>
      </c>
    </row>
    <row r="40" ht="18">
      <c r="B40" s="10" t="s">
        <v>455</v>
      </c>
    </row>
    <row r="41" ht="18">
      <c r="B41" s="10" t="s">
        <v>456</v>
      </c>
    </row>
    <row r="42" spans="2:9" ht="52.5" customHeight="1">
      <c r="B42" s="379" t="s">
        <v>416</v>
      </c>
      <c r="C42" s="379"/>
      <c r="D42" s="379"/>
      <c r="E42" s="379"/>
      <c r="F42" s="379"/>
      <c r="G42" s="379"/>
      <c r="H42" s="379"/>
      <c r="I42" s="379"/>
    </row>
    <row r="43" ht="18">
      <c r="B43" s="10" t="s">
        <v>418</v>
      </c>
    </row>
    <row r="45" ht="15">
      <c r="B45" s="10"/>
    </row>
  </sheetData>
  <sheetProtection/>
  <mergeCells count="15">
    <mergeCell ref="B38:I38"/>
    <mergeCell ref="B42:I42"/>
    <mergeCell ref="H12:H13"/>
    <mergeCell ref="I12:I13"/>
    <mergeCell ref="B12:B13"/>
    <mergeCell ref="C12:E12"/>
    <mergeCell ref="F12:F13"/>
    <mergeCell ref="G12:G13"/>
    <mergeCell ref="A9:I9"/>
    <mergeCell ref="A10:I10"/>
    <mergeCell ref="A12:A13"/>
    <mergeCell ref="A4:I4"/>
    <mergeCell ref="A5:I5"/>
    <mergeCell ref="A7:I7"/>
    <mergeCell ref="A8:I8"/>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indexed="40"/>
    <pageSetUpPr fitToPage="1"/>
  </sheetPr>
  <dimension ref="A1:AH146"/>
  <sheetViews>
    <sheetView zoomScale="55" zoomScaleNormal="55" zoomScalePageLayoutView="0" workbookViewId="0" topLeftCell="A1">
      <pane ySplit="14" topLeftCell="A15" activePane="bottomLeft" state="frozen"/>
      <selection pane="topLeft" activeCell="H37" sqref="H37"/>
      <selection pane="bottomLeft" activeCell="S71" sqref="S71"/>
    </sheetView>
  </sheetViews>
  <sheetFormatPr defaultColWidth="9.00390625" defaultRowHeight="15.75" outlineLevelRow="1"/>
  <cols>
    <col min="1" max="1" width="9.75390625" style="37" customWidth="1"/>
    <col min="2" max="2" width="53.875" style="37" customWidth="1"/>
    <col min="3" max="3" width="13.00390625" style="37" customWidth="1"/>
    <col min="4" max="4" width="20.50390625" style="37" customWidth="1"/>
    <col min="5" max="5" width="15.875" style="37" customWidth="1"/>
    <col min="6" max="7" width="16.125" style="37" customWidth="1"/>
    <col min="8" max="8" width="28.875" style="37" customWidth="1"/>
    <col min="9" max="9" width="24.00390625" style="37" customWidth="1"/>
    <col min="10" max="11" width="19.875" style="37" customWidth="1"/>
    <col min="12" max="12" width="20.50390625" style="37" customWidth="1"/>
    <col min="13" max="13" width="19.875" style="37" customWidth="1"/>
    <col min="14" max="14" width="24.50390625" style="37" customWidth="1"/>
    <col min="15" max="16" width="19.875" style="37" customWidth="1"/>
    <col min="17" max="19" width="20.50390625" style="7" customWidth="1"/>
    <col min="20" max="20" width="19.75390625" style="6" customWidth="1"/>
    <col min="21" max="21" width="10.00390625" style="6" customWidth="1"/>
    <col min="22" max="22" width="9.00390625" style="6" customWidth="1"/>
    <col min="23" max="23" width="17.00390625" style="6" customWidth="1"/>
    <col min="24" max="24" width="17.75390625" style="6" customWidth="1"/>
    <col min="25" max="25" width="8.75390625" style="37" customWidth="1"/>
    <col min="26" max="26" width="8.375" style="37" customWidth="1"/>
    <col min="27" max="27" width="9.00390625" style="37" customWidth="1"/>
    <col min="28" max="28" width="14.625" style="37" customWidth="1"/>
    <col min="29" max="29" width="25.50390625" style="37" customWidth="1"/>
    <col min="30" max="30" width="15.50390625" style="37" customWidth="1"/>
    <col min="31" max="31" width="14.25390625" style="37" customWidth="1"/>
    <col min="32" max="16384" width="9.00390625" style="37" customWidth="1"/>
  </cols>
  <sheetData>
    <row r="1" spans="1:23" s="33" customFormat="1" ht="18.75" customHeight="1" outlineLevel="1">
      <c r="A1" s="32"/>
      <c r="N1" s="26" t="s">
        <v>39</v>
      </c>
      <c r="Q1" s="7"/>
      <c r="R1" s="7"/>
      <c r="S1" s="7"/>
      <c r="T1" s="6"/>
      <c r="U1" s="6"/>
      <c r="V1" s="6"/>
      <c r="W1" s="6"/>
    </row>
    <row r="2" spans="1:23" s="33" customFormat="1" ht="18.75" customHeight="1" outlineLevel="1">
      <c r="A2" s="32"/>
      <c r="N2" s="15" t="s">
        <v>537</v>
      </c>
      <c r="Q2" s="7"/>
      <c r="R2" s="7"/>
      <c r="S2" s="7"/>
      <c r="T2" s="6"/>
      <c r="U2" s="6"/>
      <c r="V2" s="6"/>
      <c r="W2" s="6"/>
    </row>
    <row r="3" spans="1:23" s="33" customFormat="1" ht="18.75" outlineLevel="1">
      <c r="A3" s="34"/>
      <c r="N3" s="15" t="s">
        <v>867</v>
      </c>
      <c r="Q3" s="7"/>
      <c r="R3" s="7"/>
      <c r="S3" s="7"/>
      <c r="T3" s="6"/>
      <c r="U3" s="6"/>
      <c r="V3" s="6"/>
      <c r="W3" s="6"/>
    </row>
    <row r="4" spans="1:23" s="33" customFormat="1" ht="16.5" outlineLevel="1">
      <c r="A4" s="362" t="s">
        <v>102</v>
      </c>
      <c r="B4" s="362"/>
      <c r="C4" s="362"/>
      <c r="D4" s="362"/>
      <c r="E4" s="362"/>
      <c r="F4" s="362"/>
      <c r="G4" s="362"/>
      <c r="H4" s="362"/>
      <c r="I4" s="362"/>
      <c r="J4" s="362"/>
      <c r="K4" s="362"/>
      <c r="L4" s="362"/>
      <c r="M4" s="362"/>
      <c r="N4" s="362"/>
      <c r="Q4" s="7"/>
      <c r="R4" s="7"/>
      <c r="S4" s="7"/>
      <c r="T4" s="6"/>
      <c r="U4" s="6"/>
      <c r="V4" s="6"/>
      <c r="W4" s="6"/>
    </row>
    <row r="5" spans="1:29" s="33" customFormat="1" ht="15.75" outlineLevel="1">
      <c r="A5" s="385"/>
      <c r="B5" s="385"/>
      <c r="C5" s="385"/>
      <c r="D5" s="385"/>
      <c r="E5" s="385"/>
      <c r="F5" s="385"/>
      <c r="G5" s="385"/>
      <c r="H5" s="385"/>
      <c r="I5" s="385"/>
      <c r="J5" s="385"/>
      <c r="K5" s="385"/>
      <c r="L5" s="385"/>
      <c r="M5" s="385"/>
      <c r="N5" s="385"/>
      <c r="O5" s="108"/>
      <c r="P5" s="108"/>
      <c r="Q5" s="108"/>
      <c r="R5" s="108"/>
      <c r="S5" s="108"/>
      <c r="T5" s="108"/>
      <c r="U5" s="108"/>
      <c r="V5" s="108"/>
      <c r="W5" s="108"/>
      <c r="X5" s="108"/>
      <c r="Y5" s="108"/>
      <c r="Z5" s="108"/>
      <c r="AA5" s="108"/>
      <c r="AB5" s="108"/>
      <c r="AC5" s="108"/>
    </row>
    <row r="6" spans="1:34" s="33" customFormat="1" ht="15.75" outlineLevel="1">
      <c r="A6" s="332" t="s">
        <v>306</v>
      </c>
      <c r="B6" s="332"/>
      <c r="C6" s="332"/>
      <c r="D6" s="332"/>
      <c r="E6" s="332"/>
      <c r="F6" s="332"/>
      <c r="G6" s="332"/>
      <c r="H6" s="332"/>
      <c r="I6" s="332"/>
      <c r="J6" s="332"/>
      <c r="K6" s="332"/>
      <c r="L6" s="332"/>
      <c r="M6" s="332"/>
      <c r="N6" s="332"/>
      <c r="O6" s="97"/>
      <c r="P6" s="97"/>
      <c r="Q6" s="97"/>
      <c r="R6" s="97"/>
      <c r="S6" s="97"/>
      <c r="T6" s="97"/>
      <c r="U6" s="97"/>
      <c r="V6" s="97"/>
      <c r="W6" s="97"/>
      <c r="X6" s="97"/>
      <c r="Y6" s="97"/>
      <c r="Z6" s="97"/>
      <c r="AA6" s="97"/>
      <c r="AB6" s="97"/>
      <c r="AC6" s="97"/>
      <c r="AD6" s="97"/>
      <c r="AE6" s="97"/>
      <c r="AF6" s="97"/>
      <c r="AG6" s="97"/>
      <c r="AH6" s="97"/>
    </row>
    <row r="7" spans="1:34" s="33" customFormat="1" ht="15.75" outlineLevel="1">
      <c r="A7" s="264"/>
      <c r="B7" s="264"/>
      <c r="C7" s="264"/>
      <c r="D7" s="264"/>
      <c r="E7" s="264"/>
      <c r="F7" s="264"/>
      <c r="G7" s="264"/>
      <c r="H7" s="264"/>
      <c r="I7" s="264"/>
      <c r="J7" s="264"/>
      <c r="K7" s="264"/>
      <c r="L7" s="264"/>
      <c r="M7" s="264"/>
      <c r="N7" s="264"/>
      <c r="O7" s="92"/>
      <c r="P7" s="92"/>
      <c r="Q7" s="92"/>
      <c r="R7" s="92"/>
      <c r="S7" s="92"/>
      <c r="T7" s="92"/>
      <c r="U7" s="92"/>
      <c r="V7" s="92"/>
      <c r="W7" s="92"/>
      <c r="X7" s="92"/>
      <c r="Y7" s="92"/>
      <c r="Z7" s="92"/>
      <c r="AA7" s="92"/>
      <c r="AB7" s="92"/>
      <c r="AC7" s="92"/>
      <c r="AD7" s="92"/>
      <c r="AE7" s="92"/>
      <c r="AF7" s="92"/>
      <c r="AG7" s="92"/>
      <c r="AH7" s="92"/>
    </row>
    <row r="8" spans="1:29" s="33" customFormat="1" ht="15.75" outlineLevel="1">
      <c r="A8" s="386"/>
      <c r="B8" s="386"/>
      <c r="C8" s="386"/>
      <c r="D8" s="386"/>
      <c r="E8" s="386"/>
      <c r="F8" s="386"/>
      <c r="G8" s="386"/>
      <c r="H8" s="386"/>
      <c r="I8" s="386"/>
      <c r="J8" s="386"/>
      <c r="K8" s="386"/>
      <c r="L8" s="386"/>
      <c r="M8" s="386"/>
      <c r="N8" s="386"/>
      <c r="O8" s="34"/>
      <c r="P8" s="34"/>
      <c r="Q8" s="34"/>
      <c r="R8" s="34"/>
      <c r="S8" s="34"/>
      <c r="T8" s="34"/>
      <c r="U8" s="34"/>
      <c r="V8" s="34"/>
      <c r="W8" s="34"/>
      <c r="X8" s="34"/>
      <c r="Y8" s="34"/>
      <c r="Z8" s="34"/>
      <c r="AA8" s="34"/>
      <c r="AB8" s="34"/>
      <c r="AC8" s="34"/>
    </row>
    <row r="9" spans="1:34" s="35" customFormat="1" ht="15.75" customHeight="1" outlineLevel="1">
      <c r="A9" s="293" t="s">
        <v>515</v>
      </c>
      <c r="B9" s="293"/>
      <c r="C9" s="293"/>
      <c r="D9" s="293"/>
      <c r="E9" s="293"/>
      <c r="F9" s="293"/>
      <c r="G9" s="293"/>
      <c r="H9" s="293"/>
      <c r="I9" s="293"/>
      <c r="J9" s="293"/>
      <c r="K9" s="293"/>
      <c r="L9" s="293"/>
      <c r="M9" s="293"/>
      <c r="N9" s="293"/>
      <c r="O9" s="11"/>
      <c r="P9" s="11"/>
      <c r="Q9" s="11"/>
      <c r="R9" s="11"/>
      <c r="S9" s="11"/>
      <c r="T9" s="11"/>
      <c r="U9" s="11"/>
      <c r="V9" s="11"/>
      <c r="W9" s="11"/>
      <c r="X9" s="11"/>
      <c r="Y9" s="11"/>
      <c r="Z9" s="11"/>
      <c r="AA9" s="11"/>
      <c r="AB9" s="11"/>
      <c r="AC9" s="11"/>
      <c r="AD9" s="11"/>
      <c r="AE9" s="11"/>
      <c r="AF9" s="11"/>
      <c r="AG9" s="11"/>
      <c r="AH9" s="11"/>
    </row>
    <row r="10" spans="1:29" s="33" customFormat="1" ht="18.75" outlineLevel="1">
      <c r="A10" s="380"/>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row>
    <row r="11" spans="1:31" s="33" customFormat="1" ht="69.75" customHeight="1">
      <c r="A11" s="255" t="s">
        <v>727</v>
      </c>
      <c r="B11" s="255" t="s">
        <v>567</v>
      </c>
      <c r="C11" s="255" t="s">
        <v>568</v>
      </c>
      <c r="D11" s="338" t="s">
        <v>637</v>
      </c>
      <c r="E11" s="387" t="s">
        <v>688</v>
      </c>
      <c r="F11" s="387" t="s">
        <v>683</v>
      </c>
      <c r="G11" s="387" t="s">
        <v>11</v>
      </c>
      <c r="H11" s="255" t="s">
        <v>619</v>
      </c>
      <c r="I11" s="255"/>
      <c r="J11" s="255"/>
      <c r="K11" s="255"/>
      <c r="L11" s="255" t="s">
        <v>618</v>
      </c>
      <c r="M11" s="255"/>
      <c r="N11" s="337" t="s">
        <v>584</v>
      </c>
      <c r="O11" s="337" t="s">
        <v>583</v>
      </c>
      <c r="P11" s="349" t="s">
        <v>447</v>
      </c>
      <c r="Q11" s="338" t="s">
        <v>13</v>
      </c>
      <c r="R11" s="338"/>
      <c r="S11" s="342" t="s">
        <v>690</v>
      </c>
      <c r="T11" s="342" t="s">
        <v>686</v>
      </c>
      <c r="U11" s="348" t="s">
        <v>682</v>
      </c>
      <c r="V11" s="348"/>
      <c r="W11" s="348"/>
      <c r="X11" s="348"/>
      <c r="Y11" s="348"/>
      <c r="Z11" s="348"/>
      <c r="AA11" s="381" t="s">
        <v>14</v>
      </c>
      <c r="AB11" s="382"/>
      <c r="AC11" s="255" t="s">
        <v>687</v>
      </c>
      <c r="AD11" s="255" t="s">
        <v>16</v>
      </c>
      <c r="AE11" s="255"/>
    </row>
    <row r="12" spans="1:31" s="31" customFormat="1" ht="56.25" customHeight="1">
      <c r="A12" s="255"/>
      <c r="B12" s="255"/>
      <c r="C12" s="255"/>
      <c r="D12" s="338"/>
      <c r="E12" s="388"/>
      <c r="F12" s="388"/>
      <c r="G12" s="388"/>
      <c r="H12" s="255" t="s">
        <v>678</v>
      </c>
      <c r="I12" s="255" t="s">
        <v>679</v>
      </c>
      <c r="J12" s="255" t="s">
        <v>680</v>
      </c>
      <c r="K12" s="387" t="s">
        <v>681</v>
      </c>
      <c r="L12" s="255"/>
      <c r="M12" s="255"/>
      <c r="N12" s="337"/>
      <c r="O12" s="337"/>
      <c r="P12" s="350"/>
      <c r="Q12" s="338"/>
      <c r="R12" s="338"/>
      <c r="S12" s="344"/>
      <c r="T12" s="344"/>
      <c r="U12" s="352" t="s">
        <v>459</v>
      </c>
      <c r="V12" s="352"/>
      <c r="W12" s="357" t="s">
        <v>460</v>
      </c>
      <c r="X12" s="357"/>
      <c r="Y12" s="358" t="s">
        <v>640</v>
      </c>
      <c r="Z12" s="360"/>
      <c r="AA12" s="383"/>
      <c r="AB12" s="384"/>
      <c r="AC12" s="255"/>
      <c r="AD12" s="255"/>
      <c r="AE12" s="255"/>
    </row>
    <row r="13" spans="1:31" s="31" customFormat="1" ht="201.75" customHeight="1">
      <c r="A13" s="255"/>
      <c r="B13" s="255"/>
      <c r="C13" s="255"/>
      <c r="D13" s="338"/>
      <c r="E13" s="389"/>
      <c r="F13" s="389"/>
      <c r="G13" s="389"/>
      <c r="H13" s="255"/>
      <c r="I13" s="255"/>
      <c r="J13" s="255"/>
      <c r="K13" s="389"/>
      <c r="L13" s="118" t="s">
        <v>617</v>
      </c>
      <c r="M13" s="77" t="s">
        <v>582</v>
      </c>
      <c r="N13" s="337"/>
      <c r="O13" s="337"/>
      <c r="P13" s="351"/>
      <c r="Q13" s="119" t="s">
        <v>538</v>
      </c>
      <c r="R13" s="119" t="s">
        <v>12</v>
      </c>
      <c r="S13" s="343"/>
      <c r="T13" s="343"/>
      <c r="U13" s="75" t="s">
        <v>572</v>
      </c>
      <c r="V13" s="75" t="s">
        <v>573</v>
      </c>
      <c r="W13" s="75" t="s">
        <v>572</v>
      </c>
      <c r="X13" s="75" t="s">
        <v>573</v>
      </c>
      <c r="Y13" s="118" t="s">
        <v>572</v>
      </c>
      <c r="Z13" s="48" t="s">
        <v>573</v>
      </c>
      <c r="AA13" s="118" t="s">
        <v>572</v>
      </c>
      <c r="AB13" s="48" t="s">
        <v>573</v>
      </c>
      <c r="AC13" s="255"/>
      <c r="AD13" s="124" t="s">
        <v>15</v>
      </c>
      <c r="AE13" s="77" t="s">
        <v>689</v>
      </c>
    </row>
    <row r="14" spans="1:31" s="36" customFormat="1" ht="15.75">
      <c r="A14" s="125">
        <v>1</v>
      </c>
      <c r="B14" s="125">
        <v>2</v>
      </c>
      <c r="C14" s="125">
        <v>3</v>
      </c>
      <c r="D14" s="125">
        <v>4</v>
      </c>
      <c r="E14" s="125">
        <v>5</v>
      </c>
      <c r="F14" s="125">
        <v>6</v>
      </c>
      <c r="G14" s="125">
        <v>7</v>
      </c>
      <c r="H14" s="125">
        <v>8</v>
      </c>
      <c r="I14" s="125">
        <v>9</v>
      </c>
      <c r="J14" s="125">
        <v>10</v>
      </c>
      <c r="K14" s="125">
        <v>11</v>
      </c>
      <c r="L14" s="125">
        <v>12</v>
      </c>
      <c r="M14" s="125">
        <v>13</v>
      </c>
      <c r="N14" s="125">
        <v>14</v>
      </c>
      <c r="O14" s="125">
        <v>15</v>
      </c>
      <c r="P14" s="125">
        <v>16</v>
      </c>
      <c r="Q14" s="125">
        <v>17</v>
      </c>
      <c r="R14" s="125">
        <v>18</v>
      </c>
      <c r="S14" s="125">
        <v>19</v>
      </c>
      <c r="T14" s="125">
        <v>20</v>
      </c>
      <c r="U14" s="125">
        <v>21</v>
      </c>
      <c r="V14" s="125">
        <v>22</v>
      </c>
      <c r="W14" s="125">
        <v>23</v>
      </c>
      <c r="X14" s="125">
        <v>24</v>
      </c>
      <c r="Y14" s="125">
        <v>25</v>
      </c>
      <c r="Z14" s="125">
        <v>26</v>
      </c>
      <c r="AA14" s="125">
        <v>27</v>
      </c>
      <c r="AB14" s="125">
        <v>28</v>
      </c>
      <c r="AC14" s="125">
        <v>29</v>
      </c>
      <c r="AD14" s="125">
        <v>30</v>
      </c>
      <c r="AE14" s="125">
        <v>31</v>
      </c>
    </row>
    <row r="15" spans="1:31" ht="39.75" customHeight="1">
      <c r="A15" s="153" t="s">
        <v>465</v>
      </c>
      <c r="B15" s="154" t="s">
        <v>466</v>
      </c>
      <c r="C15" s="187"/>
      <c r="D15" s="39"/>
      <c r="E15" s="39"/>
      <c r="F15" s="39"/>
      <c r="G15" s="39"/>
      <c r="H15" s="38"/>
      <c r="I15" s="38"/>
      <c r="J15" s="38"/>
      <c r="K15" s="38"/>
      <c r="L15" s="39"/>
      <c r="M15" s="39"/>
      <c r="N15" s="39"/>
      <c r="O15" s="39"/>
      <c r="P15" s="39"/>
      <c r="Q15" s="68"/>
      <c r="R15" s="68"/>
      <c r="S15" s="68"/>
      <c r="T15" s="68"/>
      <c r="U15" s="68"/>
      <c r="V15" s="68"/>
      <c r="W15" s="68"/>
      <c r="X15" s="68"/>
      <c r="Y15" s="68"/>
      <c r="Z15" s="68"/>
      <c r="AA15" s="68"/>
      <c r="AB15" s="68"/>
      <c r="AC15" s="39"/>
      <c r="AD15" s="38"/>
      <c r="AE15" s="38"/>
    </row>
    <row r="16" spans="1:31" ht="39.75" customHeight="1">
      <c r="A16" s="155" t="s">
        <v>467</v>
      </c>
      <c r="B16" s="156" t="s">
        <v>468</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row>
    <row r="17" spans="1:31" ht="39.75" customHeight="1">
      <c r="A17" s="158" t="s">
        <v>469</v>
      </c>
      <c r="B17" s="159" t="s">
        <v>470</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row>
    <row r="18" spans="1:31" ht="52.5" customHeight="1">
      <c r="A18" s="161" t="s">
        <v>471</v>
      </c>
      <c r="B18" s="162" t="s">
        <v>472</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row>
    <row r="19" spans="1:31" ht="39.75" customHeight="1">
      <c r="A19" s="164" t="s">
        <v>473</v>
      </c>
      <c r="B19" s="165" t="s">
        <v>474</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row>
    <row r="20" spans="1:31" ht="39.75" customHeight="1">
      <c r="A20" s="170" t="s">
        <v>475</v>
      </c>
      <c r="B20" s="171" t="s">
        <v>476</v>
      </c>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39.75" customHeight="1">
      <c r="A21" s="167" t="s">
        <v>477</v>
      </c>
      <c r="B21" s="168" t="s">
        <v>481</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row>
    <row r="22" spans="1:31" ht="39.75" customHeight="1">
      <c r="A22" s="153"/>
      <c r="B22" s="154"/>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row>
    <row r="23" spans="1:31" ht="39.75" customHeight="1">
      <c r="A23" s="153" t="s">
        <v>326</v>
      </c>
      <c r="B23" s="154" t="s">
        <v>358</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row>
    <row r="24" spans="1:31" ht="39.75" customHeight="1">
      <c r="A24" s="153" t="s">
        <v>327</v>
      </c>
      <c r="B24" s="154" t="s">
        <v>482</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row>
    <row r="25" spans="1:31" ht="39.75" customHeight="1">
      <c r="A25" s="153" t="s">
        <v>329</v>
      </c>
      <c r="B25" s="154" t="s">
        <v>483</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row>
    <row r="26" spans="1:31" ht="39.75" customHeight="1" hidden="1" outlineLevel="1">
      <c r="A26" s="153" t="s">
        <v>359</v>
      </c>
      <c r="B26" s="154" t="s">
        <v>484</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row>
    <row r="27" spans="1:31" ht="39.75" customHeight="1" hidden="1" outlineLevel="1">
      <c r="A27" s="153" t="s">
        <v>360</v>
      </c>
      <c r="B27" s="154" t="s">
        <v>485</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row>
    <row r="28" spans="1:31" ht="39.75" customHeight="1" hidden="1" outlineLevel="1">
      <c r="A28" s="153" t="s">
        <v>361</v>
      </c>
      <c r="B28" s="154" t="s">
        <v>486</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row>
    <row r="29" spans="1:31" ht="39.75" customHeight="1" hidden="1" outlineLevel="1">
      <c r="A29" s="155" t="s">
        <v>361</v>
      </c>
      <c r="B29" s="156" t="s">
        <v>487</v>
      </c>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row>
    <row r="30" spans="1:31" ht="39.75" customHeight="1" hidden="1" outlineLevel="1">
      <c r="A30" s="155" t="s">
        <v>361</v>
      </c>
      <c r="B30" s="156" t="s">
        <v>487</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row>
    <row r="31" spans="1:31" ht="39.75" customHeight="1" hidden="1" outlineLevel="1">
      <c r="A31" s="155" t="s">
        <v>536</v>
      </c>
      <c r="B31" s="156" t="s">
        <v>536</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row>
    <row r="32" spans="1:31" ht="39.75" customHeight="1" collapsed="1">
      <c r="A32" s="153" t="s">
        <v>330</v>
      </c>
      <c r="B32" s="154" t="s">
        <v>488</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row>
    <row r="33" spans="1:31" ht="46.5" customHeight="1" hidden="1" outlineLevel="1">
      <c r="A33" s="153" t="s">
        <v>363</v>
      </c>
      <c r="B33" s="154" t="s">
        <v>489</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row>
    <row r="34" spans="1:31" ht="39.75" customHeight="1" hidden="1" outlineLevel="1">
      <c r="A34" s="155" t="s">
        <v>363</v>
      </c>
      <c r="B34" s="156" t="s">
        <v>487</v>
      </c>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row>
    <row r="35" spans="1:31" ht="39.75" customHeight="1" hidden="1" outlineLevel="1">
      <c r="A35" s="155" t="s">
        <v>363</v>
      </c>
      <c r="B35" s="156" t="s">
        <v>487</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row>
    <row r="36" spans="1:31" ht="39.75" customHeight="1" hidden="1" outlineLevel="1">
      <c r="A36" s="155" t="s">
        <v>536</v>
      </c>
      <c r="B36" s="156" t="s">
        <v>536</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row>
    <row r="37" spans="1:31" ht="39.75" customHeight="1" hidden="1" outlineLevel="1">
      <c r="A37" s="153" t="s">
        <v>364</v>
      </c>
      <c r="B37" s="154" t="s">
        <v>490</v>
      </c>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row>
    <row r="38" spans="1:31" ht="39.75" customHeight="1" hidden="1" outlineLevel="1">
      <c r="A38" s="155" t="s">
        <v>364</v>
      </c>
      <c r="B38" s="156" t="s">
        <v>487</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row>
    <row r="39" spans="1:31" ht="39.75" customHeight="1" hidden="1" outlineLevel="1">
      <c r="A39" s="155" t="s">
        <v>364</v>
      </c>
      <c r="B39" s="156" t="s">
        <v>487</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row>
    <row r="40" spans="1:31" ht="39.75" customHeight="1" hidden="1" outlineLevel="1">
      <c r="A40" s="155" t="s">
        <v>536</v>
      </c>
      <c r="B40" s="156" t="s">
        <v>536</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row>
    <row r="41" spans="1:31" ht="39.75" customHeight="1" collapsed="1">
      <c r="A41" s="153" t="s">
        <v>331</v>
      </c>
      <c r="B41" s="154" t="s">
        <v>491</v>
      </c>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row>
    <row r="42" spans="1:31" ht="39.75" customHeight="1" hidden="1" outlineLevel="1">
      <c r="A42" s="153" t="s">
        <v>367</v>
      </c>
      <c r="B42" s="154" t="s">
        <v>492</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row>
    <row r="43" spans="1:31" ht="39.75" customHeight="1" hidden="1" outlineLevel="1">
      <c r="A43" s="153" t="s">
        <v>367</v>
      </c>
      <c r="B43" s="154" t="s">
        <v>493</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row>
    <row r="44" spans="1:31" ht="39.75" customHeight="1" hidden="1" outlineLevel="1">
      <c r="A44" s="155" t="s">
        <v>367</v>
      </c>
      <c r="B44" s="156" t="s">
        <v>487</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row>
    <row r="45" spans="1:31" ht="39.75" customHeight="1" hidden="1" outlineLevel="1">
      <c r="A45" s="155" t="s">
        <v>367</v>
      </c>
      <c r="B45" s="156" t="s">
        <v>487</v>
      </c>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row>
    <row r="46" spans="1:31" ht="39.75" customHeight="1" hidden="1" outlineLevel="1">
      <c r="A46" s="155" t="s">
        <v>536</v>
      </c>
      <c r="B46" s="156" t="s">
        <v>536</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row>
    <row r="47" spans="1:31" ht="39.75" customHeight="1" hidden="1" outlineLevel="1">
      <c r="A47" s="153" t="s">
        <v>367</v>
      </c>
      <c r="B47" s="154" t="s">
        <v>494</v>
      </c>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row>
    <row r="48" spans="1:31" ht="39.75" customHeight="1" hidden="1" outlineLevel="1">
      <c r="A48" s="155" t="s">
        <v>367</v>
      </c>
      <c r="B48" s="156" t="s">
        <v>487</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row>
    <row r="49" spans="1:31" ht="39.75" customHeight="1" hidden="1" outlineLevel="1">
      <c r="A49" s="155" t="s">
        <v>367</v>
      </c>
      <c r="B49" s="156" t="s">
        <v>487</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row>
    <row r="50" spans="1:31" ht="39.75" customHeight="1" hidden="1" outlineLevel="1">
      <c r="A50" s="155" t="s">
        <v>536</v>
      </c>
      <c r="B50" s="156" t="s">
        <v>536</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row>
    <row r="51" spans="1:31" ht="39.75" customHeight="1" hidden="1" outlineLevel="1">
      <c r="A51" s="153" t="s">
        <v>367</v>
      </c>
      <c r="B51" s="154" t="s">
        <v>495</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row>
    <row r="52" spans="1:31" ht="39.75" customHeight="1" hidden="1" outlineLevel="1">
      <c r="A52" s="155" t="s">
        <v>367</v>
      </c>
      <c r="B52" s="156" t="s">
        <v>487</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row>
    <row r="53" spans="1:31" ht="39.75" customHeight="1" hidden="1" outlineLevel="1">
      <c r="A53" s="155" t="s">
        <v>367</v>
      </c>
      <c r="B53" s="156" t="s">
        <v>487</v>
      </c>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row>
    <row r="54" spans="1:31" ht="39.75" customHeight="1" hidden="1" outlineLevel="1">
      <c r="A54" s="155" t="s">
        <v>536</v>
      </c>
      <c r="B54" s="156" t="s">
        <v>536</v>
      </c>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row>
    <row r="55" spans="1:31" ht="66" customHeight="1" collapsed="1">
      <c r="A55" s="153" t="s">
        <v>332</v>
      </c>
      <c r="B55" s="154" t="s">
        <v>496</v>
      </c>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row>
    <row r="56" spans="1:31" ht="54" customHeight="1">
      <c r="A56" s="153" t="s">
        <v>371</v>
      </c>
      <c r="B56" s="154" t="s">
        <v>497</v>
      </c>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row>
    <row r="57" spans="1:31" ht="51.75" customHeight="1">
      <c r="A57" s="155" t="s">
        <v>371</v>
      </c>
      <c r="B57" s="156" t="s">
        <v>275</v>
      </c>
      <c r="C57" s="182" t="s">
        <v>776</v>
      </c>
      <c r="D57" s="182"/>
      <c r="E57" s="182"/>
      <c r="F57" s="182"/>
      <c r="G57" s="182"/>
      <c r="H57" s="182"/>
      <c r="I57" s="182"/>
      <c r="J57" s="182"/>
      <c r="K57" s="156"/>
      <c r="L57" s="156" t="s">
        <v>830</v>
      </c>
      <c r="M57" s="182" t="s">
        <v>830</v>
      </c>
      <c r="N57" s="182" t="s">
        <v>830</v>
      </c>
      <c r="O57" s="182" t="s">
        <v>830</v>
      </c>
      <c r="P57" s="182"/>
      <c r="Q57" s="182"/>
      <c r="R57" s="182"/>
      <c r="S57" s="182"/>
      <c r="T57" s="182"/>
      <c r="U57" s="182"/>
      <c r="V57" s="182"/>
      <c r="W57" s="182"/>
      <c r="X57" s="182"/>
      <c r="Y57" s="182"/>
      <c r="Z57" s="182"/>
      <c r="AA57" s="182">
        <v>6</v>
      </c>
      <c r="AB57" s="182">
        <v>6</v>
      </c>
      <c r="AC57" s="156" t="s">
        <v>77</v>
      </c>
      <c r="AD57" s="182" t="s">
        <v>830</v>
      </c>
      <c r="AE57" s="182" t="s">
        <v>830</v>
      </c>
    </row>
    <row r="58" spans="1:31" ht="51.75" customHeight="1">
      <c r="A58" s="155" t="s">
        <v>371</v>
      </c>
      <c r="B58" s="156" t="s">
        <v>276</v>
      </c>
      <c r="C58" s="182" t="s">
        <v>777</v>
      </c>
      <c r="D58" s="182"/>
      <c r="E58" s="182"/>
      <c r="F58" s="182"/>
      <c r="G58" s="182"/>
      <c r="H58" s="182"/>
      <c r="I58" s="182"/>
      <c r="J58" s="182"/>
      <c r="K58" s="156"/>
      <c r="L58" s="182" t="s">
        <v>830</v>
      </c>
      <c r="M58" s="182" t="s">
        <v>830</v>
      </c>
      <c r="N58" s="182" t="s">
        <v>830</v>
      </c>
      <c r="O58" s="182" t="s">
        <v>830</v>
      </c>
      <c r="P58" s="182"/>
      <c r="Q58" s="182"/>
      <c r="R58" s="182"/>
      <c r="S58" s="182"/>
      <c r="T58" s="182"/>
      <c r="U58" s="182"/>
      <c r="V58" s="182"/>
      <c r="W58" s="182"/>
      <c r="X58" s="182"/>
      <c r="Y58" s="182"/>
      <c r="Z58" s="182"/>
      <c r="AA58" s="182">
        <v>6</v>
      </c>
      <c r="AB58" s="182">
        <v>6</v>
      </c>
      <c r="AC58" s="156" t="s">
        <v>77</v>
      </c>
      <c r="AD58" s="182" t="s">
        <v>830</v>
      </c>
      <c r="AE58" s="182" t="s">
        <v>830</v>
      </c>
    </row>
    <row r="59" spans="1:31" ht="39.75" customHeight="1">
      <c r="A59" s="155" t="s">
        <v>371</v>
      </c>
      <c r="B59" s="156" t="s">
        <v>278</v>
      </c>
      <c r="C59" s="182" t="s">
        <v>778</v>
      </c>
      <c r="D59" s="182"/>
      <c r="E59" s="182"/>
      <c r="F59" s="182"/>
      <c r="G59" s="182"/>
      <c r="H59" s="182"/>
      <c r="I59" s="182"/>
      <c r="J59" s="182"/>
      <c r="K59" s="182"/>
      <c r="L59" s="182" t="s">
        <v>830</v>
      </c>
      <c r="M59" s="182" t="s">
        <v>830</v>
      </c>
      <c r="N59" s="182" t="s">
        <v>830</v>
      </c>
      <c r="O59" s="182" t="s">
        <v>830</v>
      </c>
      <c r="P59" s="182"/>
      <c r="Q59" s="182"/>
      <c r="R59" s="182"/>
      <c r="S59" s="182"/>
      <c r="T59" s="182"/>
      <c r="U59" s="182"/>
      <c r="V59" s="182"/>
      <c r="W59" s="182"/>
      <c r="X59" s="182"/>
      <c r="Y59" s="182"/>
      <c r="Z59" s="182"/>
      <c r="AA59" s="182">
        <v>10</v>
      </c>
      <c r="AB59" s="182">
        <v>10</v>
      </c>
      <c r="AC59" s="156" t="s">
        <v>77</v>
      </c>
      <c r="AD59" s="182" t="s">
        <v>830</v>
      </c>
      <c r="AE59" s="182" t="s">
        <v>830</v>
      </c>
    </row>
    <row r="60" spans="1:31" ht="39.75" customHeight="1">
      <c r="A60" s="155" t="s">
        <v>371</v>
      </c>
      <c r="B60" s="156" t="s">
        <v>277</v>
      </c>
      <c r="C60" s="182" t="s">
        <v>779</v>
      </c>
      <c r="D60" s="182"/>
      <c r="E60" s="182"/>
      <c r="F60" s="182"/>
      <c r="G60" s="182"/>
      <c r="H60" s="182"/>
      <c r="I60" s="182"/>
      <c r="J60" s="182"/>
      <c r="K60" s="182"/>
      <c r="L60" s="182" t="s">
        <v>830</v>
      </c>
      <c r="M60" s="182" t="s">
        <v>830</v>
      </c>
      <c r="N60" s="182" t="s">
        <v>830</v>
      </c>
      <c r="O60" s="182" t="s">
        <v>830</v>
      </c>
      <c r="P60" s="182"/>
      <c r="Q60" s="182"/>
      <c r="R60" s="182"/>
      <c r="S60" s="182"/>
      <c r="T60" s="182"/>
      <c r="U60" s="182"/>
      <c r="V60" s="182"/>
      <c r="W60" s="182"/>
      <c r="X60" s="182"/>
      <c r="Y60" s="182"/>
      <c r="Z60" s="182"/>
      <c r="AA60" s="182">
        <v>10</v>
      </c>
      <c r="AB60" s="182">
        <v>10</v>
      </c>
      <c r="AC60" s="156" t="s">
        <v>77</v>
      </c>
      <c r="AD60" s="182" t="s">
        <v>830</v>
      </c>
      <c r="AE60" s="182" t="s">
        <v>830</v>
      </c>
    </row>
    <row r="61" spans="1:31" ht="39.75" customHeight="1">
      <c r="A61" s="155" t="s">
        <v>371</v>
      </c>
      <c r="B61" s="156" t="s">
        <v>801</v>
      </c>
      <c r="C61" s="182" t="s">
        <v>803</v>
      </c>
      <c r="D61" s="182"/>
      <c r="E61" s="182"/>
      <c r="F61" s="182"/>
      <c r="G61" s="182"/>
      <c r="H61" s="182"/>
      <c r="I61" s="182"/>
      <c r="J61" s="182"/>
      <c r="K61" s="182"/>
      <c r="L61" s="182" t="s">
        <v>830</v>
      </c>
      <c r="M61" s="182" t="s">
        <v>830</v>
      </c>
      <c r="N61" s="182" t="s">
        <v>830</v>
      </c>
      <c r="O61" s="182" t="s">
        <v>830</v>
      </c>
      <c r="P61" s="182"/>
      <c r="Q61" s="182"/>
      <c r="R61" s="182"/>
      <c r="S61" s="182"/>
      <c r="T61" s="182"/>
      <c r="U61" s="182"/>
      <c r="V61" s="182"/>
      <c r="W61" s="182"/>
      <c r="X61" s="182"/>
      <c r="Y61" s="182"/>
      <c r="Z61" s="182"/>
      <c r="AA61" s="182">
        <v>6</v>
      </c>
      <c r="AB61" s="182">
        <v>6</v>
      </c>
      <c r="AC61" s="156" t="s">
        <v>77</v>
      </c>
      <c r="AD61" s="182" t="s">
        <v>830</v>
      </c>
      <c r="AE61" s="182" t="s">
        <v>830</v>
      </c>
    </row>
    <row r="62" spans="1:31" ht="54.75" customHeight="1">
      <c r="A62" s="155" t="s">
        <v>371</v>
      </c>
      <c r="B62" s="156" t="s">
        <v>804</v>
      </c>
      <c r="C62" s="182" t="s">
        <v>802</v>
      </c>
      <c r="D62" s="182"/>
      <c r="E62" s="182"/>
      <c r="F62" s="182"/>
      <c r="G62" s="182"/>
      <c r="H62" s="182"/>
      <c r="I62" s="182"/>
      <c r="J62" s="182"/>
      <c r="K62" s="156"/>
      <c r="L62" s="182" t="s">
        <v>830</v>
      </c>
      <c r="M62" s="182" t="s">
        <v>830</v>
      </c>
      <c r="N62" s="182" t="s">
        <v>830</v>
      </c>
      <c r="O62" s="182" t="s">
        <v>830</v>
      </c>
      <c r="P62" s="182"/>
      <c r="Q62" s="182"/>
      <c r="R62" s="182"/>
      <c r="S62" s="182"/>
      <c r="T62" s="182"/>
      <c r="U62" s="182">
        <v>32</v>
      </c>
      <c r="V62" s="182">
        <v>80</v>
      </c>
      <c r="W62" s="182">
        <v>16</v>
      </c>
      <c r="X62" s="182">
        <v>40</v>
      </c>
      <c r="Y62" s="184">
        <f>(U62^2-(U62*0.89)^2)^0.5</f>
        <v>14.590736787427836</v>
      </c>
      <c r="Z62" s="184">
        <f>(V62^2-(V62*0.89)^2)^0.5</f>
        <v>36.47684196856959</v>
      </c>
      <c r="AA62" s="182">
        <v>110</v>
      </c>
      <c r="AB62" s="182">
        <v>110</v>
      </c>
      <c r="AC62" s="156" t="s">
        <v>77</v>
      </c>
      <c r="AD62" s="182" t="s">
        <v>830</v>
      </c>
      <c r="AE62" s="182" t="s">
        <v>830</v>
      </c>
    </row>
    <row r="63" spans="1:31" ht="66" customHeight="1">
      <c r="A63" s="153" t="s">
        <v>372</v>
      </c>
      <c r="B63" s="154" t="s">
        <v>498</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250"/>
      <c r="AD63" s="187"/>
      <c r="AE63" s="187"/>
    </row>
    <row r="64" spans="1:31" ht="39.75" customHeight="1">
      <c r="A64" s="155" t="s">
        <v>372</v>
      </c>
      <c r="B64" s="156" t="s">
        <v>280</v>
      </c>
      <c r="C64" s="182" t="s">
        <v>780</v>
      </c>
      <c r="D64" s="182" t="s">
        <v>193</v>
      </c>
      <c r="E64" s="182"/>
      <c r="F64" s="182"/>
      <c r="G64" s="182"/>
      <c r="H64" s="182"/>
      <c r="I64" s="182"/>
      <c r="J64" s="182"/>
      <c r="K64" s="182"/>
      <c r="L64" s="182" t="s">
        <v>830</v>
      </c>
      <c r="M64" s="182" t="s">
        <v>830</v>
      </c>
      <c r="N64" s="182" t="s">
        <v>830</v>
      </c>
      <c r="O64" s="182" t="s">
        <v>830</v>
      </c>
      <c r="P64" s="182" t="s">
        <v>199</v>
      </c>
      <c r="Q64" s="182"/>
      <c r="R64" s="182"/>
      <c r="S64" s="182"/>
      <c r="T64" s="182"/>
      <c r="U64" s="182">
        <v>0.64</v>
      </c>
      <c r="V64" s="182">
        <v>1.26</v>
      </c>
      <c r="W64" s="182">
        <v>0.32</v>
      </c>
      <c r="X64" s="182">
        <v>0.63</v>
      </c>
      <c r="Y64" s="184">
        <f>(U64^2-(U64*0.89)^2)^0.5</f>
        <v>0.2918147357485568</v>
      </c>
      <c r="Z64" s="184">
        <f>(V64^2-(V64*0.89)^2)^0.5</f>
        <v>0.5745102610049714</v>
      </c>
      <c r="AA64" s="182">
        <v>10</v>
      </c>
      <c r="AB64" s="182">
        <v>10</v>
      </c>
      <c r="AC64" s="156" t="s">
        <v>431</v>
      </c>
      <c r="AD64" s="182" t="s">
        <v>830</v>
      </c>
      <c r="AE64" s="182" t="s">
        <v>830</v>
      </c>
    </row>
    <row r="65" spans="1:31" ht="39.75" customHeight="1">
      <c r="A65" s="153" t="s">
        <v>328</v>
      </c>
      <c r="B65" s="154" t="s">
        <v>499</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250"/>
      <c r="AD65" s="187"/>
      <c r="AE65" s="187"/>
    </row>
    <row r="66" spans="1:31" ht="50.25" customHeight="1">
      <c r="A66" s="153" t="s">
        <v>333</v>
      </c>
      <c r="B66" s="154" t="s">
        <v>500</v>
      </c>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250"/>
      <c r="AD66" s="187"/>
      <c r="AE66" s="187"/>
    </row>
    <row r="67" spans="1:31" ht="39.75" customHeight="1">
      <c r="A67" s="153" t="s">
        <v>382</v>
      </c>
      <c r="B67" s="154" t="s">
        <v>501</v>
      </c>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250"/>
      <c r="AD67" s="187"/>
      <c r="AE67" s="187"/>
    </row>
    <row r="68" spans="1:31" ht="56.25" customHeight="1">
      <c r="A68" s="158" t="s">
        <v>382</v>
      </c>
      <c r="B68" s="159" t="s">
        <v>281</v>
      </c>
      <c r="C68" s="180" t="s">
        <v>781</v>
      </c>
      <c r="D68" s="180"/>
      <c r="E68" s="180"/>
      <c r="F68" s="180"/>
      <c r="G68" s="180"/>
      <c r="H68" s="180"/>
      <c r="I68" s="180"/>
      <c r="J68" s="180"/>
      <c r="K68" s="159"/>
      <c r="L68" s="180" t="s">
        <v>830</v>
      </c>
      <c r="M68" s="180" t="s">
        <v>830</v>
      </c>
      <c r="N68" s="180" t="s">
        <v>830</v>
      </c>
      <c r="O68" s="180" t="s">
        <v>830</v>
      </c>
      <c r="P68" s="180" t="s">
        <v>427</v>
      </c>
      <c r="Q68" s="180"/>
      <c r="R68" s="180"/>
      <c r="S68" s="180"/>
      <c r="T68" s="180"/>
      <c r="U68" s="180">
        <v>32</v>
      </c>
      <c r="V68" s="180">
        <v>80</v>
      </c>
      <c r="W68" s="180">
        <v>16</v>
      </c>
      <c r="X68" s="180">
        <v>40</v>
      </c>
      <c r="Y68" s="183">
        <f>(U68^2-(U68*0.89)^2)^0.5</f>
        <v>14.590736787427836</v>
      </c>
      <c r="Z68" s="183">
        <f>(V68^2-(V68*0.89)^2)^0.5</f>
        <v>36.47684196856959</v>
      </c>
      <c r="AA68" s="180">
        <v>110</v>
      </c>
      <c r="AB68" s="180">
        <v>110</v>
      </c>
      <c r="AC68" s="159" t="s">
        <v>431</v>
      </c>
      <c r="AD68" s="180" t="s">
        <v>830</v>
      </c>
      <c r="AE68" s="180" t="s">
        <v>828</v>
      </c>
    </row>
    <row r="69" spans="1:31" ht="53.25" customHeight="1">
      <c r="A69" s="153" t="s">
        <v>383</v>
      </c>
      <c r="B69" s="154" t="s">
        <v>502</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250"/>
      <c r="AD69" s="187"/>
      <c r="AE69" s="187"/>
    </row>
    <row r="70" spans="1:31" ht="39.75" customHeight="1">
      <c r="A70" s="158" t="s">
        <v>383</v>
      </c>
      <c r="B70" s="159" t="s">
        <v>283</v>
      </c>
      <c r="C70" s="180" t="s">
        <v>782</v>
      </c>
      <c r="D70" s="180" t="s">
        <v>191</v>
      </c>
      <c r="E70" s="180"/>
      <c r="F70" s="180"/>
      <c r="G70" s="180"/>
      <c r="H70" s="180"/>
      <c r="I70" s="180"/>
      <c r="J70" s="180"/>
      <c r="K70" s="180"/>
      <c r="L70" s="180" t="s">
        <v>830</v>
      </c>
      <c r="M70" s="180" t="s">
        <v>830</v>
      </c>
      <c r="N70" s="180" t="s">
        <v>830</v>
      </c>
      <c r="O70" s="180" t="s">
        <v>830</v>
      </c>
      <c r="P70" s="180" t="s">
        <v>200</v>
      </c>
      <c r="Q70" s="180"/>
      <c r="R70" s="180"/>
      <c r="S70" s="180"/>
      <c r="T70" s="180"/>
      <c r="U70" s="180"/>
      <c r="V70" s="180"/>
      <c r="W70" s="180"/>
      <c r="X70" s="180"/>
      <c r="Y70" s="180"/>
      <c r="Z70" s="180"/>
      <c r="AA70" s="180">
        <v>10</v>
      </c>
      <c r="AB70" s="180">
        <v>10</v>
      </c>
      <c r="AC70" s="159" t="s">
        <v>78</v>
      </c>
      <c r="AD70" s="180" t="s">
        <v>830</v>
      </c>
      <c r="AE70" s="180" t="s">
        <v>830</v>
      </c>
    </row>
    <row r="71" spans="1:31" ht="39.75" customHeight="1">
      <c r="A71" s="158" t="s">
        <v>383</v>
      </c>
      <c r="B71" s="159" t="s">
        <v>284</v>
      </c>
      <c r="C71" s="180" t="s">
        <v>783</v>
      </c>
      <c r="D71" s="180" t="s">
        <v>190</v>
      </c>
      <c r="E71" s="180"/>
      <c r="F71" s="180"/>
      <c r="G71" s="180"/>
      <c r="H71" s="180"/>
      <c r="I71" s="180"/>
      <c r="J71" s="180"/>
      <c r="K71" s="180"/>
      <c r="L71" s="180" t="s">
        <v>830</v>
      </c>
      <c r="M71" s="180" t="s">
        <v>830</v>
      </c>
      <c r="N71" s="180" t="s">
        <v>830</v>
      </c>
      <c r="O71" s="180" t="s">
        <v>830</v>
      </c>
      <c r="P71" s="180" t="s">
        <v>201</v>
      </c>
      <c r="Q71" s="180"/>
      <c r="R71" s="180"/>
      <c r="S71" s="180"/>
      <c r="T71" s="180"/>
      <c r="U71" s="180"/>
      <c r="V71" s="180"/>
      <c r="W71" s="180"/>
      <c r="X71" s="180"/>
      <c r="Y71" s="180"/>
      <c r="Z71" s="180"/>
      <c r="AA71" s="180">
        <v>110</v>
      </c>
      <c r="AB71" s="180">
        <v>110</v>
      </c>
      <c r="AC71" s="159" t="s">
        <v>78</v>
      </c>
      <c r="AD71" s="180" t="s">
        <v>830</v>
      </c>
      <c r="AE71" s="180" t="s">
        <v>830</v>
      </c>
    </row>
    <row r="72" spans="1:31" ht="53.25" customHeight="1">
      <c r="A72" s="158" t="s">
        <v>383</v>
      </c>
      <c r="B72" s="159" t="s">
        <v>285</v>
      </c>
      <c r="C72" s="180" t="s">
        <v>784</v>
      </c>
      <c r="D72" s="180" t="s">
        <v>596</v>
      </c>
      <c r="E72" s="180"/>
      <c r="F72" s="180"/>
      <c r="G72" s="180"/>
      <c r="H72" s="180"/>
      <c r="I72" s="180"/>
      <c r="J72" s="180"/>
      <c r="K72" s="180"/>
      <c r="L72" s="180" t="s">
        <v>830</v>
      </c>
      <c r="M72" s="180" t="s">
        <v>830</v>
      </c>
      <c r="N72" s="180" t="s">
        <v>830</v>
      </c>
      <c r="O72" s="180" t="s">
        <v>830</v>
      </c>
      <c r="P72" s="180" t="s">
        <v>428</v>
      </c>
      <c r="Q72" s="180"/>
      <c r="R72" s="180"/>
      <c r="S72" s="180"/>
      <c r="T72" s="180"/>
      <c r="U72" s="180"/>
      <c r="V72" s="180"/>
      <c r="W72" s="180"/>
      <c r="X72" s="180"/>
      <c r="Y72" s="180"/>
      <c r="Z72" s="180"/>
      <c r="AA72" s="180">
        <v>10</v>
      </c>
      <c r="AB72" s="180">
        <v>10</v>
      </c>
      <c r="AC72" s="159" t="s">
        <v>75</v>
      </c>
      <c r="AD72" s="180" t="s">
        <v>830</v>
      </c>
      <c r="AE72" s="180" t="s">
        <v>830</v>
      </c>
    </row>
    <row r="73" spans="1:31" ht="52.5" customHeight="1">
      <c r="A73" s="158" t="s">
        <v>383</v>
      </c>
      <c r="B73" s="159" t="s">
        <v>286</v>
      </c>
      <c r="C73" s="180" t="s">
        <v>785</v>
      </c>
      <c r="D73" s="180" t="s">
        <v>191</v>
      </c>
      <c r="E73" s="180"/>
      <c r="F73" s="180"/>
      <c r="G73" s="180"/>
      <c r="H73" s="180"/>
      <c r="I73" s="180"/>
      <c r="J73" s="180"/>
      <c r="K73" s="180"/>
      <c r="L73" s="180" t="s">
        <v>830</v>
      </c>
      <c r="M73" s="180" t="s">
        <v>830</v>
      </c>
      <c r="N73" s="180" t="s">
        <v>830</v>
      </c>
      <c r="O73" s="180" t="s">
        <v>830</v>
      </c>
      <c r="P73" s="180" t="s">
        <v>200</v>
      </c>
      <c r="Q73" s="180"/>
      <c r="R73" s="180"/>
      <c r="S73" s="180"/>
      <c r="T73" s="180"/>
      <c r="U73" s="180"/>
      <c r="V73" s="180"/>
      <c r="W73" s="180"/>
      <c r="X73" s="180"/>
      <c r="Y73" s="180"/>
      <c r="Z73" s="180"/>
      <c r="AA73" s="180">
        <v>10</v>
      </c>
      <c r="AB73" s="180">
        <v>10</v>
      </c>
      <c r="AC73" s="159" t="s">
        <v>75</v>
      </c>
      <c r="AD73" s="180" t="s">
        <v>830</v>
      </c>
      <c r="AE73" s="180" t="s">
        <v>830</v>
      </c>
    </row>
    <row r="74" spans="1:31" ht="53.25" customHeight="1">
      <c r="A74" s="158" t="s">
        <v>383</v>
      </c>
      <c r="B74" s="159" t="s">
        <v>287</v>
      </c>
      <c r="C74" s="180" t="s">
        <v>786</v>
      </c>
      <c r="D74" s="180"/>
      <c r="E74" s="180"/>
      <c r="F74" s="180"/>
      <c r="G74" s="180"/>
      <c r="H74" s="180"/>
      <c r="I74" s="180"/>
      <c r="J74" s="180"/>
      <c r="K74" s="180"/>
      <c r="L74" s="180" t="s">
        <v>830</v>
      </c>
      <c r="M74" s="180" t="s">
        <v>830</v>
      </c>
      <c r="N74" s="180" t="s">
        <v>830</v>
      </c>
      <c r="O74" s="180" t="s">
        <v>830</v>
      </c>
      <c r="P74" s="180"/>
      <c r="Q74" s="180"/>
      <c r="R74" s="180"/>
      <c r="S74" s="180"/>
      <c r="T74" s="180"/>
      <c r="U74" s="180"/>
      <c r="V74" s="180"/>
      <c r="W74" s="180"/>
      <c r="X74" s="180"/>
      <c r="Y74" s="180"/>
      <c r="Z74" s="180"/>
      <c r="AA74" s="180">
        <v>110</v>
      </c>
      <c r="AB74" s="180">
        <v>110</v>
      </c>
      <c r="AC74" s="159" t="s">
        <v>75</v>
      </c>
      <c r="AD74" s="180" t="s">
        <v>830</v>
      </c>
      <c r="AE74" s="180" t="s">
        <v>830</v>
      </c>
    </row>
    <row r="75" spans="1:31" ht="39.75" customHeight="1">
      <c r="A75" s="158" t="s">
        <v>383</v>
      </c>
      <c r="B75" s="159" t="s">
        <v>288</v>
      </c>
      <c r="C75" s="180" t="s">
        <v>787</v>
      </c>
      <c r="D75" s="180" t="s">
        <v>189</v>
      </c>
      <c r="E75" s="180"/>
      <c r="F75" s="180"/>
      <c r="G75" s="180"/>
      <c r="H75" s="180"/>
      <c r="I75" s="180"/>
      <c r="J75" s="180"/>
      <c r="K75" s="180"/>
      <c r="L75" s="180" t="s">
        <v>828</v>
      </c>
      <c r="M75" s="180" t="s">
        <v>830</v>
      </c>
      <c r="N75" s="180" t="s">
        <v>828</v>
      </c>
      <c r="O75" s="180" t="s">
        <v>830</v>
      </c>
      <c r="P75" s="180" t="s">
        <v>429</v>
      </c>
      <c r="Q75" s="180"/>
      <c r="R75" s="180"/>
      <c r="S75" s="180"/>
      <c r="T75" s="180"/>
      <c r="U75" s="180">
        <v>2.72</v>
      </c>
      <c r="V75" s="180">
        <v>3.66</v>
      </c>
      <c r="W75" s="180">
        <v>2.32</v>
      </c>
      <c r="X75" s="180">
        <v>3.03</v>
      </c>
      <c r="Y75" s="183">
        <f>(U75^2-(U75*0.89)^2)^0.5</f>
        <v>1.240212626931366</v>
      </c>
      <c r="Z75" s="183">
        <f>(V75^2-(V75*0.89)^2)^0.5</f>
        <v>1.6688155200620591</v>
      </c>
      <c r="AA75" s="180">
        <v>10</v>
      </c>
      <c r="AB75" s="180">
        <v>10</v>
      </c>
      <c r="AC75" s="159" t="s">
        <v>76</v>
      </c>
      <c r="AD75" s="180" t="s">
        <v>830</v>
      </c>
      <c r="AE75" s="180" t="s">
        <v>830</v>
      </c>
    </row>
    <row r="76" spans="1:31" ht="39.75" customHeight="1">
      <c r="A76" s="158" t="s">
        <v>383</v>
      </c>
      <c r="B76" s="159" t="s">
        <v>289</v>
      </c>
      <c r="C76" s="180" t="s">
        <v>788</v>
      </c>
      <c r="D76" s="180" t="s">
        <v>190</v>
      </c>
      <c r="E76" s="180"/>
      <c r="F76" s="180"/>
      <c r="G76" s="180"/>
      <c r="H76" s="180"/>
      <c r="I76" s="180"/>
      <c r="J76" s="180"/>
      <c r="K76" s="180"/>
      <c r="L76" s="180" t="s">
        <v>830</v>
      </c>
      <c r="M76" s="180" t="s">
        <v>830</v>
      </c>
      <c r="N76" s="180" t="s">
        <v>828</v>
      </c>
      <c r="O76" s="180" t="s">
        <v>830</v>
      </c>
      <c r="P76" s="180" t="s">
        <v>201</v>
      </c>
      <c r="Q76" s="180"/>
      <c r="R76" s="180"/>
      <c r="S76" s="180"/>
      <c r="T76" s="180"/>
      <c r="U76" s="180"/>
      <c r="V76" s="180"/>
      <c r="W76" s="180"/>
      <c r="X76" s="180"/>
      <c r="Y76" s="180"/>
      <c r="Z76" s="180"/>
      <c r="AA76" s="180">
        <v>110</v>
      </c>
      <c r="AB76" s="180">
        <v>110</v>
      </c>
      <c r="AC76" s="159" t="s">
        <v>76</v>
      </c>
      <c r="AD76" s="180" t="s">
        <v>830</v>
      </c>
      <c r="AE76" s="180" t="s">
        <v>830</v>
      </c>
    </row>
    <row r="77" spans="1:31" ht="49.5" customHeight="1">
      <c r="A77" s="153" t="s">
        <v>334</v>
      </c>
      <c r="B77" s="154" t="s">
        <v>503</v>
      </c>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250"/>
      <c r="AD77" s="187"/>
      <c r="AE77" s="187"/>
    </row>
    <row r="78" spans="1:31" ht="39.75" customHeight="1">
      <c r="A78" s="153" t="s">
        <v>386</v>
      </c>
      <c r="B78" s="154" t="s">
        <v>504</v>
      </c>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250"/>
      <c r="AD78" s="187"/>
      <c r="AE78" s="187"/>
    </row>
    <row r="79" spans="1:31" ht="75" customHeight="1">
      <c r="A79" s="158" t="s">
        <v>386</v>
      </c>
      <c r="B79" s="159" t="s">
        <v>279</v>
      </c>
      <c r="C79" s="180" t="s">
        <v>789</v>
      </c>
      <c r="D79" s="180" t="s">
        <v>192</v>
      </c>
      <c r="E79" s="180"/>
      <c r="F79" s="180"/>
      <c r="G79" s="180"/>
      <c r="H79" s="180"/>
      <c r="I79" s="180"/>
      <c r="J79" s="180"/>
      <c r="K79" s="180"/>
      <c r="L79" s="180" t="s">
        <v>830</v>
      </c>
      <c r="M79" s="180" t="s">
        <v>830</v>
      </c>
      <c r="N79" s="180" t="s">
        <v>830</v>
      </c>
      <c r="O79" s="180" t="s">
        <v>830</v>
      </c>
      <c r="P79" s="159" t="s">
        <v>430</v>
      </c>
      <c r="Q79" s="180"/>
      <c r="R79" s="180"/>
      <c r="S79" s="180"/>
      <c r="T79" s="180"/>
      <c r="U79" s="180"/>
      <c r="V79" s="180"/>
      <c r="W79" s="180"/>
      <c r="X79" s="180"/>
      <c r="Y79" s="180"/>
      <c r="Z79" s="180"/>
      <c r="AA79" s="180">
        <v>3</v>
      </c>
      <c r="AB79" s="180">
        <v>3</v>
      </c>
      <c r="AC79" s="159" t="s">
        <v>78</v>
      </c>
      <c r="AD79" s="180" t="s">
        <v>830</v>
      </c>
      <c r="AE79" s="180" t="s">
        <v>830</v>
      </c>
    </row>
    <row r="80" spans="1:31" ht="39.75" customHeight="1" hidden="1" outlineLevel="1">
      <c r="A80" s="153" t="s">
        <v>387</v>
      </c>
      <c r="B80" s="154" t="s">
        <v>505</v>
      </c>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250"/>
      <c r="AD80" s="187"/>
      <c r="AE80" s="187"/>
    </row>
    <row r="81" spans="1:31" ht="39.75" customHeight="1" hidden="1" outlineLevel="1">
      <c r="A81" s="158" t="s">
        <v>387</v>
      </c>
      <c r="B81" s="159" t="s">
        <v>487</v>
      </c>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59"/>
      <c r="AD81" s="180"/>
      <c r="AE81" s="180"/>
    </row>
    <row r="82" spans="1:31" ht="39.75" customHeight="1" hidden="1" outlineLevel="1">
      <c r="A82" s="158" t="s">
        <v>387</v>
      </c>
      <c r="B82" s="159" t="s">
        <v>487</v>
      </c>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59"/>
      <c r="AD82" s="180"/>
      <c r="AE82" s="180"/>
    </row>
    <row r="83" spans="1:31" ht="39.75" customHeight="1" hidden="1" outlineLevel="1">
      <c r="A83" s="158" t="s">
        <v>536</v>
      </c>
      <c r="B83" s="159" t="s">
        <v>536</v>
      </c>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59"/>
      <c r="AD83" s="180"/>
      <c r="AE83" s="180"/>
    </row>
    <row r="84" spans="1:31" ht="39.75" customHeight="1" collapsed="1">
      <c r="A84" s="153" t="s">
        <v>335</v>
      </c>
      <c r="B84" s="154" t="s">
        <v>506</v>
      </c>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250"/>
      <c r="AD84" s="187"/>
      <c r="AE84" s="187"/>
    </row>
    <row r="85" spans="1:31" ht="39.75" customHeight="1" hidden="1" outlineLevel="1">
      <c r="A85" s="153" t="s">
        <v>390</v>
      </c>
      <c r="B85" s="154" t="s">
        <v>507</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250"/>
      <c r="AD85" s="187"/>
      <c r="AE85" s="187"/>
    </row>
    <row r="86" spans="1:31" ht="39.75" customHeight="1" hidden="1" outlineLevel="1">
      <c r="A86" s="158" t="s">
        <v>390</v>
      </c>
      <c r="B86" s="159" t="s">
        <v>487</v>
      </c>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59"/>
      <c r="AD86" s="180"/>
      <c r="AE86" s="180"/>
    </row>
    <row r="87" spans="1:31" ht="39.75" customHeight="1" hidden="1" outlineLevel="1">
      <c r="A87" s="158" t="s">
        <v>390</v>
      </c>
      <c r="B87" s="159" t="s">
        <v>487</v>
      </c>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59"/>
      <c r="AD87" s="180"/>
      <c r="AE87" s="180"/>
    </row>
    <row r="88" spans="1:31" ht="39.75" customHeight="1" hidden="1" outlineLevel="1">
      <c r="A88" s="158" t="s">
        <v>536</v>
      </c>
      <c r="B88" s="159" t="s">
        <v>536</v>
      </c>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59"/>
      <c r="AD88" s="180"/>
      <c r="AE88" s="180"/>
    </row>
    <row r="89" spans="1:31" ht="39.75" customHeight="1" hidden="1" outlineLevel="1">
      <c r="A89" s="153" t="s">
        <v>391</v>
      </c>
      <c r="B89" s="154" t="s">
        <v>508</v>
      </c>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250"/>
      <c r="AD89" s="187"/>
      <c r="AE89" s="187"/>
    </row>
    <row r="90" spans="1:31" ht="39.75" customHeight="1" hidden="1" outlineLevel="1">
      <c r="A90" s="158" t="s">
        <v>391</v>
      </c>
      <c r="B90" s="159" t="s">
        <v>487</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59"/>
      <c r="AD90" s="180"/>
      <c r="AE90" s="180"/>
    </row>
    <row r="91" spans="1:31" ht="39.75" customHeight="1" hidden="1" outlineLevel="1">
      <c r="A91" s="158" t="s">
        <v>391</v>
      </c>
      <c r="B91" s="159" t="s">
        <v>487</v>
      </c>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59"/>
      <c r="AD91" s="180"/>
      <c r="AE91" s="180"/>
    </row>
    <row r="92" spans="1:31" ht="39.75" customHeight="1" hidden="1" outlineLevel="1">
      <c r="A92" s="158" t="s">
        <v>536</v>
      </c>
      <c r="B92" s="159" t="s">
        <v>536</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59"/>
      <c r="AD92" s="180"/>
      <c r="AE92" s="180"/>
    </row>
    <row r="93" spans="1:31" ht="39.75" customHeight="1" hidden="1" outlineLevel="1">
      <c r="A93" s="153" t="s">
        <v>392</v>
      </c>
      <c r="B93" s="154" t="s">
        <v>509</v>
      </c>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250"/>
      <c r="AD93" s="187"/>
      <c r="AE93" s="187"/>
    </row>
    <row r="94" spans="1:31" ht="39.75" customHeight="1" hidden="1" outlineLevel="1">
      <c r="A94" s="158" t="s">
        <v>392</v>
      </c>
      <c r="B94" s="159" t="s">
        <v>487</v>
      </c>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59"/>
      <c r="AD94" s="180"/>
      <c r="AE94" s="180"/>
    </row>
    <row r="95" spans="1:31" ht="39.75" customHeight="1" hidden="1" outlineLevel="1">
      <c r="A95" s="158" t="s">
        <v>392</v>
      </c>
      <c r="B95" s="159" t="s">
        <v>487</v>
      </c>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59"/>
      <c r="AD95" s="180"/>
      <c r="AE95" s="180"/>
    </row>
    <row r="96" spans="1:31" ht="39.75" customHeight="1" hidden="1" outlineLevel="1">
      <c r="A96" s="158" t="s">
        <v>536</v>
      </c>
      <c r="B96" s="159" t="s">
        <v>536</v>
      </c>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59"/>
      <c r="AD96" s="180"/>
      <c r="AE96" s="180"/>
    </row>
    <row r="97" spans="1:31" ht="39.75" customHeight="1" hidden="1" outlineLevel="1">
      <c r="A97" s="153" t="s">
        <v>393</v>
      </c>
      <c r="B97" s="154" t="s">
        <v>510</v>
      </c>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250"/>
      <c r="AD97" s="187"/>
      <c r="AE97" s="187"/>
    </row>
    <row r="98" spans="1:31" ht="39.75" customHeight="1" hidden="1" outlineLevel="1">
      <c r="A98" s="158" t="s">
        <v>393</v>
      </c>
      <c r="B98" s="159" t="s">
        <v>487</v>
      </c>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59"/>
      <c r="AD98" s="180"/>
      <c r="AE98" s="180"/>
    </row>
    <row r="99" spans="1:31" ht="39.75" customHeight="1" hidden="1" outlineLevel="1">
      <c r="A99" s="158" t="s">
        <v>393</v>
      </c>
      <c r="B99" s="159" t="s">
        <v>487</v>
      </c>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59"/>
      <c r="AD99" s="180"/>
      <c r="AE99" s="180"/>
    </row>
    <row r="100" spans="1:31" ht="39.75" customHeight="1" hidden="1" outlineLevel="1">
      <c r="A100" s="158" t="s">
        <v>536</v>
      </c>
      <c r="B100" s="159" t="s">
        <v>536</v>
      </c>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59"/>
      <c r="AD100" s="180"/>
      <c r="AE100" s="180"/>
    </row>
    <row r="101" spans="1:31" ht="53.25" customHeight="1" collapsed="1">
      <c r="A101" s="153" t="s">
        <v>511</v>
      </c>
      <c r="B101" s="154" t="s">
        <v>512</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250"/>
      <c r="AD101" s="187"/>
      <c r="AE101" s="187"/>
    </row>
    <row r="102" spans="1:31" ht="39.75" customHeight="1">
      <c r="A102" s="158" t="s">
        <v>511</v>
      </c>
      <c r="B102" s="159" t="s">
        <v>235</v>
      </c>
      <c r="C102" s="180" t="s">
        <v>790</v>
      </c>
      <c r="D102" s="180"/>
      <c r="E102" s="180"/>
      <c r="F102" s="180"/>
      <c r="G102" s="180"/>
      <c r="H102" s="180"/>
      <c r="I102" s="180"/>
      <c r="J102" s="180"/>
      <c r="K102" s="180"/>
      <c r="L102" s="180" t="s">
        <v>828</v>
      </c>
      <c r="M102" s="180" t="s">
        <v>828</v>
      </c>
      <c r="N102" s="180" t="s">
        <v>828</v>
      </c>
      <c r="O102" s="180" t="s">
        <v>828</v>
      </c>
      <c r="P102" s="180"/>
      <c r="Q102" s="180"/>
      <c r="R102" s="180"/>
      <c r="S102" s="180"/>
      <c r="T102" s="180"/>
      <c r="U102" s="180"/>
      <c r="V102" s="180"/>
      <c r="W102" s="180"/>
      <c r="X102" s="180"/>
      <c r="Y102" s="180"/>
      <c r="Z102" s="180"/>
      <c r="AA102" s="180">
        <v>10</v>
      </c>
      <c r="AB102" s="180">
        <v>10</v>
      </c>
      <c r="AC102" s="159" t="s">
        <v>74</v>
      </c>
      <c r="AD102" s="180" t="s">
        <v>830</v>
      </c>
      <c r="AE102" s="180" t="s">
        <v>830</v>
      </c>
    </row>
    <row r="103" spans="1:31" ht="39.75" customHeight="1">
      <c r="A103" s="158" t="s">
        <v>511</v>
      </c>
      <c r="B103" s="159" t="s">
        <v>236</v>
      </c>
      <c r="C103" s="180" t="s">
        <v>791</v>
      </c>
      <c r="D103" s="180"/>
      <c r="E103" s="180"/>
      <c r="F103" s="180"/>
      <c r="G103" s="180"/>
      <c r="H103" s="180"/>
      <c r="I103" s="180"/>
      <c r="J103" s="180"/>
      <c r="K103" s="180"/>
      <c r="L103" s="180" t="s">
        <v>828</v>
      </c>
      <c r="M103" s="180" t="s">
        <v>828</v>
      </c>
      <c r="N103" s="180" t="s">
        <v>828</v>
      </c>
      <c r="O103" s="180" t="s">
        <v>828</v>
      </c>
      <c r="P103" s="180"/>
      <c r="Q103" s="180"/>
      <c r="R103" s="180"/>
      <c r="S103" s="180"/>
      <c r="T103" s="180"/>
      <c r="U103" s="180"/>
      <c r="V103" s="180"/>
      <c r="W103" s="180"/>
      <c r="X103" s="180"/>
      <c r="Y103" s="180"/>
      <c r="Z103" s="180"/>
      <c r="AA103" s="180">
        <v>0.4</v>
      </c>
      <c r="AB103" s="180">
        <v>0.4</v>
      </c>
      <c r="AC103" s="159" t="s">
        <v>74</v>
      </c>
      <c r="AD103" s="180" t="s">
        <v>830</v>
      </c>
      <c r="AE103" s="180" t="s">
        <v>830</v>
      </c>
    </row>
    <row r="104" spans="1:31" ht="39.75" customHeight="1">
      <c r="A104" s="158" t="s">
        <v>511</v>
      </c>
      <c r="B104" s="159" t="s">
        <v>237</v>
      </c>
      <c r="C104" s="180" t="s">
        <v>792</v>
      </c>
      <c r="D104" s="180"/>
      <c r="E104" s="180"/>
      <c r="F104" s="180"/>
      <c r="G104" s="180"/>
      <c r="H104" s="180"/>
      <c r="I104" s="180"/>
      <c r="J104" s="180"/>
      <c r="K104" s="180"/>
      <c r="L104" s="180" t="s">
        <v>828</v>
      </c>
      <c r="M104" s="180" t="s">
        <v>828</v>
      </c>
      <c r="N104" s="180" t="s">
        <v>828</v>
      </c>
      <c r="O104" s="180" t="s">
        <v>828</v>
      </c>
      <c r="P104" s="180"/>
      <c r="Q104" s="180"/>
      <c r="R104" s="180"/>
      <c r="S104" s="180"/>
      <c r="T104" s="180"/>
      <c r="U104" s="180"/>
      <c r="V104" s="180"/>
      <c r="W104" s="180"/>
      <c r="X104" s="180"/>
      <c r="Y104" s="180"/>
      <c r="Z104" s="180"/>
      <c r="AA104" s="180">
        <v>0.4</v>
      </c>
      <c r="AB104" s="180">
        <v>0.4</v>
      </c>
      <c r="AC104" s="159" t="s">
        <v>74</v>
      </c>
      <c r="AD104" s="180" t="s">
        <v>830</v>
      </c>
      <c r="AE104" s="180" t="s">
        <v>830</v>
      </c>
    </row>
    <row r="105" spans="1:31" ht="39.75" customHeight="1">
      <c r="A105" s="153" t="s">
        <v>513</v>
      </c>
      <c r="B105" s="154" t="s">
        <v>516</v>
      </c>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250"/>
      <c r="AD105" s="187"/>
      <c r="AE105" s="187"/>
    </row>
    <row r="106" spans="1:31" ht="39.75" customHeight="1">
      <c r="A106" s="158" t="s">
        <v>513</v>
      </c>
      <c r="B106" s="159" t="s">
        <v>238</v>
      </c>
      <c r="C106" s="180" t="s">
        <v>793</v>
      </c>
      <c r="D106" s="180"/>
      <c r="E106" s="180"/>
      <c r="F106" s="180"/>
      <c r="G106" s="180"/>
      <c r="H106" s="180"/>
      <c r="I106" s="180"/>
      <c r="J106" s="180"/>
      <c r="K106" s="180"/>
      <c r="L106" s="180" t="s">
        <v>828</v>
      </c>
      <c r="M106" s="180" t="s">
        <v>828</v>
      </c>
      <c r="N106" s="180" t="s">
        <v>828</v>
      </c>
      <c r="O106" s="180" t="s">
        <v>830</v>
      </c>
      <c r="P106" s="180"/>
      <c r="Q106" s="180"/>
      <c r="R106" s="180"/>
      <c r="S106" s="180"/>
      <c r="T106" s="180"/>
      <c r="U106" s="180"/>
      <c r="V106" s="180"/>
      <c r="W106" s="180"/>
      <c r="X106" s="180"/>
      <c r="Y106" s="180"/>
      <c r="Z106" s="180"/>
      <c r="AA106" s="180">
        <v>110</v>
      </c>
      <c r="AB106" s="180">
        <v>110</v>
      </c>
      <c r="AC106" s="159" t="s">
        <v>74</v>
      </c>
      <c r="AD106" s="180" t="s">
        <v>830</v>
      </c>
      <c r="AE106" s="180" t="s">
        <v>830</v>
      </c>
    </row>
    <row r="107" spans="1:31" ht="39.75" customHeight="1" hidden="1" outlineLevel="1">
      <c r="A107" s="153" t="s">
        <v>517</v>
      </c>
      <c r="B107" s="154" t="s">
        <v>518</v>
      </c>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250"/>
      <c r="AD107" s="187"/>
      <c r="AE107" s="187"/>
    </row>
    <row r="108" spans="1:31" ht="39.75" customHeight="1" hidden="1" outlineLevel="1">
      <c r="A108" s="158" t="s">
        <v>517</v>
      </c>
      <c r="B108" s="159" t="s">
        <v>487</v>
      </c>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59"/>
      <c r="AD108" s="180"/>
      <c r="AE108" s="180"/>
    </row>
    <row r="109" spans="1:31" ht="39.75" customHeight="1" hidden="1" outlineLevel="1">
      <c r="A109" s="158" t="s">
        <v>517</v>
      </c>
      <c r="B109" s="159" t="s">
        <v>487</v>
      </c>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59"/>
      <c r="AD109" s="180"/>
      <c r="AE109" s="180"/>
    </row>
    <row r="110" spans="1:31" ht="39.75" customHeight="1" hidden="1" outlineLevel="1">
      <c r="A110" s="158" t="s">
        <v>536</v>
      </c>
      <c r="B110" s="159" t="s">
        <v>536</v>
      </c>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59"/>
      <c r="AD110" s="180"/>
      <c r="AE110" s="180"/>
    </row>
    <row r="111" spans="1:31" ht="39.75" customHeight="1" hidden="1" outlineLevel="1">
      <c r="A111" s="153" t="s">
        <v>519</v>
      </c>
      <c r="B111" s="154" t="s">
        <v>520</v>
      </c>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250"/>
      <c r="AD111" s="187"/>
      <c r="AE111" s="187"/>
    </row>
    <row r="112" spans="1:31" ht="39.75" customHeight="1" hidden="1" outlineLevel="1">
      <c r="A112" s="158" t="s">
        <v>519</v>
      </c>
      <c r="B112" s="159" t="s">
        <v>487</v>
      </c>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59"/>
      <c r="AD112" s="180"/>
      <c r="AE112" s="180"/>
    </row>
    <row r="113" spans="1:31" ht="39.75" customHeight="1" hidden="1" outlineLevel="1">
      <c r="A113" s="158" t="s">
        <v>519</v>
      </c>
      <c r="B113" s="159" t="s">
        <v>487</v>
      </c>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59"/>
      <c r="AD113" s="180"/>
      <c r="AE113" s="180"/>
    </row>
    <row r="114" spans="1:31" ht="39.75" customHeight="1" hidden="1" outlineLevel="1">
      <c r="A114" s="158" t="s">
        <v>536</v>
      </c>
      <c r="B114" s="159" t="s">
        <v>536</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59"/>
      <c r="AD114" s="180"/>
      <c r="AE114" s="180"/>
    </row>
    <row r="115" spans="1:31" ht="39.75" customHeight="1" collapsed="1">
      <c r="A115" s="153" t="s">
        <v>336</v>
      </c>
      <c r="B115" s="154" t="s">
        <v>521</v>
      </c>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250"/>
      <c r="AD115" s="187"/>
      <c r="AE115" s="187"/>
    </row>
    <row r="116" spans="1:31" ht="39.75" customHeight="1" hidden="1" outlineLevel="1">
      <c r="A116" s="153" t="s">
        <v>394</v>
      </c>
      <c r="B116" s="154" t="s">
        <v>522</v>
      </c>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250"/>
      <c r="AD116" s="187"/>
      <c r="AE116" s="187"/>
    </row>
    <row r="117" spans="1:31" ht="39.75" customHeight="1" hidden="1" outlineLevel="1">
      <c r="A117" s="158" t="s">
        <v>394</v>
      </c>
      <c r="B117" s="159" t="s">
        <v>487</v>
      </c>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59"/>
      <c r="AD117" s="180"/>
      <c r="AE117" s="180"/>
    </row>
    <row r="118" spans="1:31" ht="39.75" customHeight="1" hidden="1" outlineLevel="1">
      <c r="A118" s="158" t="s">
        <v>394</v>
      </c>
      <c r="B118" s="159" t="s">
        <v>487</v>
      </c>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59"/>
      <c r="AD118" s="180"/>
      <c r="AE118" s="180"/>
    </row>
    <row r="119" spans="1:31" ht="39.75" customHeight="1" hidden="1" outlineLevel="1">
      <c r="A119" s="158" t="s">
        <v>536</v>
      </c>
      <c r="B119" s="159" t="s">
        <v>536</v>
      </c>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59"/>
      <c r="AD119" s="180"/>
      <c r="AE119" s="180"/>
    </row>
    <row r="120" spans="1:31" ht="39.75" customHeight="1" hidden="1" outlineLevel="1">
      <c r="A120" s="153" t="s">
        <v>395</v>
      </c>
      <c r="B120" s="154" t="s">
        <v>523</v>
      </c>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250"/>
      <c r="AD120" s="187"/>
      <c r="AE120" s="187"/>
    </row>
    <row r="121" spans="1:31" ht="39.75" customHeight="1" hidden="1" outlineLevel="1">
      <c r="A121" s="158" t="s">
        <v>395</v>
      </c>
      <c r="B121" s="159" t="s">
        <v>487</v>
      </c>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59"/>
      <c r="AD121" s="180"/>
      <c r="AE121" s="180"/>
    </row>
    <row r="122" spans="1:31" ht="39.75" customHeight="1" hidden="1" outlineLevel="1">
      <c r="A122" s="158" t="s">
        <v>395</v>
      </c>
      <c r="B122" s="159" t="s">
        <v>487</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59"/>
      <c r="AD122" s="180"/>
      <c r="AE122" s="180"/>
    </row>
    <row r="123" spans="1:31" ht="39.75" customHeight="1" hidden="1" outlineLevel="1">
      <c r="A123" s="158" t="s">
        <v>536</v>
      </c>
      <c r="B123" s="159" t="s">
        <v>536</v>
      </c>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59"/>
      <c r="AD123" s="180"/>
      <c r="AE123" s="180"/>
    </row>
    <row r="124" spans="1:31" ht="49.5" customHeight="1" collapsed="1">
      <c r="A124" s="153" t="s">
        <v>524</v>
      </c>
      <c r="B124" s="154" t="s">
        <v>525</v>
      </c>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250"/>
      <c r="AD124" s="187"/>
      <c r="AE124" s="187"/>
    </row>
    <row r="125" spans="1:31" ht="49.5" customHeight="1" hidden="1" outlineLevel="1">
      <c r="A125" s="153" t="s">
        <v>526</v>
      </c>
      <c r="B125" s="154" t="s">
        <v>527</v>
      </c>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250"/>
      <c r="AD125" s="187"/>
      <c r="AE125" s="187"/>
    </row>
    <row r="126" spans="1:31" ht="39.75" customHeight="1" hidden="1" outlineLevel="1">
      <c r="A126" s="161" t="s">
        <v>526</v>
      </c>
      <c r="B126" s="162" t="s">
        <v>487</v>
      </c>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62"/>
      <c r="AD126" s="188"/>
      <c r="AE126" s="188"/>
    </row>
    <row r="127" spans="1:31" ht="39.75" customHeight="1" hidden="1" outlineLevel="1">
      <c r="A127" s="161" t="s">
        <v>526</v>
      </c>
      <c r="B127" s="162" t="s">
        <v>487</v>
      </c>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62"/>
      <c r="AD127" s="188"/>
      <c r="AE127" s="188"/>
    </row>
    <row r="128" spans="1:31" ht="39.75" customHeight="1" hidden="1" outlineLevel="1">
      <c r="A128" s="161" t="s">
        <v>536</v>
      </c>
      <c r="B128" s="162" t="s">
        <v>536</v>
      </c>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62"/>
      <c r="AD128" s="188"/>
      <c r="AE128" s="188"/>
    </row>
    <row r="129" spans="1:31" ht="39.75" customHeight="1" hidden="1" outlineLevel="1">
      <c r="A129" s="153" t="s">
        <v>528</v>
      </c>
      <c r="B129" s="154" t="s">
        <v>529</v>
      </c>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250"/>
      <c r="AD129" s="187"/>
      <c r="AE129" s="187"/>
    </row>
    <row r="130" spans="1:31" ht="39.75" customHeight="1" hidden="1" outlineLevel="1">
      <c r="A130" s="161" t="s">
        <v>528</v>
      </c>
      <c r="B130" s="162" t="s">
        <v>487</v>
      </c>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62"/>
      <c r="AD130" s="188"/>
      <c r="AE130" s="188"/>
    </row>
    <row r="131" spans="1:31" ht="39.75" customHeight="1" hidden="1" outlineLevel="1">
      <c r="A131" s="161" t="s">
        <v>528</v>
      </c>
      <c r="B131" s="162" t="s">
        <v>487</v>
      </c>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62"/>
      <c r="AD131" s="188"/>
      <c r="AE131" s="188"/>
    </row>
    <row r="132" spans="1:31" ht="39.75" customHeight="1" hidden="1" outlineLevel="1">
      <c r="A132" s="161" t="s">
        <v>536</v>
      </c>
      <c r="B132" s="162" t="s">
        <v>536</v>
      </c>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62"/>
      <c r="AD132" s="188"/>
      <c r="AE132" s="188"/>
    </row>
    <row r="133" spans="1:31" ht="39.75" customHeight="1" collapsed="1">
      <c r="A133" s="153" t="s">
        <v>530</v>
      </c>
      <c r="B133" s="154" t="s">
        <v>531</v>
      </c>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50"/>
      <c r="AD133" s="187"/>
      <c r="AE133" s="187"/>
    </row>
    <row r="134" spans="1:31" ht="39.75" customHeight="1">
      <c r="A134" s="164" t="s">
        <v>530</v>
      </c>
      <c r="B134" s="165" t="s">
        <v>270</v>
      </c>
      <c r="C134" s="189" t="s">
        <v>794</v>
      </c>
      <c r="D134" s="189" t="s">
        <v>194</v>
      </c>
      <c r="E134" s="189"/>
      <c r="F134" s="189"/>
      <c r="G134" s="189"/>
      <c r="H134" s="189"/>
      <c r="I134" s="189"/>
      <c r="J134" s="189"/>
      <c r="K134" s="189"/>
      <c r="L134" s="189" t="s">
        <v>830</v>
      </c>
      <c r="M134" s="189" t="s">
        <v>830</v>
      </c>
      <c r="N134" s="189" t="s">
        <v>830</v>
      </c>
      <c r="O134" s="189" t="s">
        <v>830</v>
      </c>
      <c r="P134" s="189"/>
      <c r="Q134" s="189"/>
      <c r="R134" s="189"/>
      <c r="S134" s="189"/>
      <c r="T134" s="189"/>
      <c r="U134" s="189">
        <v>0.4</v>
      </c>
      <c r="V134" s="189">
        <v>0.4</v>
      </c>
      <c r="W134" s="189">
        <v>0</v>
      </c>
      <c r="X134" s="189">
        <v>0</v>
      </c>
      <c r="Y134" s="185">
        <f aca="true" t="shared" si="0" ref="Y134:Z138">(U134^2-(U134*0.89)^2)^0.5</f>
        <v>0.182384209842848</v>
      </c>
      <c r="Z134" s="185">
        <f t="shared" si="0"/>
        <v>0.182384209842848</v>
      </c>
      <c r="AA134" s="189">
        <v>10</v>
      </c>
      <c r="AB134" s="189">
        <v>10</v>
      </c>
      <c r="AC134" s="165" t="s">
        <v>78</v>
      </c>
      <c r="AD134" s="189" t="s">
        <v>830</v>
      </c>
      <c r="AE134" s="189" t="s">
        <v>830</v>
      </c>
    </row>
    <row r="135" spans="1:31" ht="39.75" customHeight="1">
      <c r="A135" s="164" t="s">
        <v>530</v>
      </c>
      <c r="B135" s="165" t="s">
        <v>271</v>
      </c>
      <c r="C135" s="189" t="s">
        <v>795</v>
      </c>
      <c r="D135" s="189" t="s">
        <v>195</v>
      </c>
      <c r="E135" s="189"/>
      <c r="F135" s="189"/>
      <c r="G135" s="189"/>
      <c r="H135" s="189"/>
      <c r="I135" s="189"/>
      <c r="J135" s="189"/>
      <c r="K135" s="189"/>
      <c r="L135" s="189" t="s">
        <v>830</v>
      </c>
      <c r="M135" s="189" t="s">
        <v>830</v>
      </c>
      <c r="N135" s="189" t="s">
        <v>830</v>
      </c>
      <c r="O135" s="189" t="s">
        <v>830</v>
      </c>
      <c r="P135" s="189"/>
      <c r="Q135" s="189"/>
      <c r="R135" s="189"/>
      <c r="S135" s="189"/>
      <c r="T135" s="189"/>
      <c r="U135" s="189">
        <v>0.8</v>
      </c>
      <c r="V135" s="189">
        <v>0.8</v>
      </c>
      <c r="W135" s="189">
        <v>0.4</v>
      </c>
      <c r="X135" s="189">
        <v>0.4</v>
      </c>
      <c r="Y135" s="185">
        <f t="shared" si="0"/>
        <v>0.364768419685696</v>
      </c>
      <c r="Z135" s="185">
        <f t="shared" si="0"/>
        <v>0.364768419685696</v>
      </c>
      <c r="AA135" s="189">
        <v>6</v>
      </c>
      <c r="AB135" s="189">
        <v>6</v>
      </c>
      <c r="AC135" s="165" t="s">
        <v>78</v>
      </c>
      <c r="AD135" s="189" t="s">
        <v>830</v>
      </c>
      <c r="AE135" s="189" t="s">
        <v>830</v>
      </c>
    </row>
    <row r="136" spans="1:31" ht="39.75" customHeight="1">
      <c r="A136" s="164" t="s">
        <v>530</v>
      </c>
      <c r="B136" s="165" t="s">
        <v>272</v>
      </c>
      <c r="C136" s="189" t="s">
        <v>796</v>
      </c>
      <c r="D136" s="189" t="s">
        <v>196</v>
      </c>
      <c r="E136" s="189"/>
      <c r="F136" s="189"/>
      <c r="G136" s="189"/>
      <c r="H136" s="189"/>
      <c r="I136" s="189"/>
      <c r="J136" s="189"/>
      <c r="K136" s="189"/>
      <c r="L136" s="189" t="s">
        <v>830</v>
      </c>
      <c r="M136" s="189" t="s">
        <v>830</v>
      </c>
      <c r="N136" s="189" t="s">
        <v>830</v>
      </c>
      <c r="O136" s="189" t="s">
        <v>830</v>
      </c>
      <c r="P136" s="189"/>
      <c r="Q136" s="189"/>
      <c r="R136" s="189"/>
      <c r="S136" s="189"/>
      <c r="T136" s="189"/>
      <c r="U136" s="189">
        <v>1.26</v>
      </c>
      <c r="V136" s="189">
        <v>1.26</v>
      </c>
      <c r="W136" s="189">
        <v>0.63</v>
      </c>
      <c r="X136" s="189">
        <v>0.63</v>
      </c>
      <c r="Y136" s="185">
        <f t="shared" si="0"/>
        <v>0.5745102610049714</v>
      </c>
      <c r="Z136" s="185">
        <f t="shared" si="0"/>
        <v>0.5745102610049714</v>
      </c>
      <c r="AA136" s="189">
        <v>10</v>
      </c>
      <c r="AB136" s="189">
        <v>10</v>
      </c>
      <c r="AC136" s="165" t="s">
        <v>78</v>
      </c>
      <c r="AD136" s="189" t="s">
        <v>830</v>
      </c>
      <c r="AE136" s="189" t="s">
        <v>830</v>
      </c>
    </row>
    <row r="137" spans="1:31" ht="39.75" customHeight="1">
      <c r="A137" s="164" t="s">
        <v>530</v>
      </c>
      <c r="B137" s="165" t="s">
        <v>273</v>
      </c>
      <c r="C137" s="189" t="s">
        <v>797</v>
      </c>
      <c r="D137" s="189" t="s">
        <v>197</v>
      </c>
      <c r="E137" s="189"/>
      <c r="F137" s="189"/>
      <c r="G137" s="189"/>
      <c r="H137" s="189"/>
      <c r="I137" s="189"/>
      <c r="J137" s="189"/>
      <c r="K137" s="189"/>
      <c r="L137" s="189" t="s">
        <v>830</v>
      </c>
      <c r="M137" s="189" t="s">
        <v>830</v>
      </c>
      <c r="N137" s="189" t="s">
        <v>830</v>
      </c>
      <c r="O137" s="189" t="s">
        <v>830</v>
      </c>
      <c r="P137" s="189"/>
      <c r="Q137" s="189"/>
      <c r="R137" s="189"/>
      <c r="S137" s="189"/>
      <c r="T137" s="189"/>
      <c r="U137" s="189">
        <v>0.4</v>
      </c>
      <c r="V137" s="189">
        <v>0.4</v>
      </c>
      <c r="W137" s="189">
        <v>0</v>
      </c>
      <c r="X137" s="189">
        <v>0</v>
      </c>
      <c r="Y137" s="185">
        <f t="shared" si="0"/>
        <v>0.182384209842848</v>
      </c>
      <c r="Z137" s="185">
        <f t="shared" si="0"/>
        <v>0.182384209842848</v>
      </c>
      <c r="AA137" s="189">
        <v>10</v>
      </c>
      <c r="AB137" s="189">
        <v>10</v>
      </c>
      <c r="AC137" s="165" t="s">
        <v>78</v>
      </c>
      <c r="AD137" s="189" t="s">
        <v>830</v>
      </c>
      <c r="AE137" s="189" t="s">
        <v>830</v>
      </c>
    </row>
    <row r="138" spans="1:31" ht="39.75" customHeight="1">
      <c r="A138" s="164" t="s">
        <v>530</v>
      </c>
      <c r="B138" s="165" t="s">
        <v>274</v>
      </c>
      <c r="C138" s="189" t="s">
        <v>798</v>
      </c>
      <c r="D138" s="189" t="s">
        <v>198</v>
      </c>
      <c r="E138" s="189"/>
      <c r="F138" s="189"/>
      <c r="G138" s="189"/>
      <c r="H138" s="189"/>
      <c r="I138" s="189"/>
      <c r="J138" s="189"/>
      <c r="K138" s="189"/>
      <c r="L138" s="189" t="s">
        <v>830</v>
      </c>
      <c r="M138" s="189" t="s">
        <v>830</v>
      </c>
      <c r="N138" s="189" t="s">
        <v>830</v>
      </c>
      <c r="O138" s="189" t="s">
        <v>830</v>
      </c>
      <c r="P138" s="189"/>
      <c r="Q138" s="189"/>
      <c r="R138" s="189"/>
      <c r="S138" s="189"/>
      <c r="T138" s="189"/>
      <c r="U138" s="189">
        <v>1.26</v>
      </c>
      <c r="V138" s="189">
        <v>1.26</v>
      </c>
      <c r="W138" s="189">
        <v>0.63</v>
      </c>
      <c r="X138" s="189">
        <v>0.63</v>
      </c>
      <c r="Y138" s="185">
        <f t="shared" si="0"/>
        <v>0.5745102610049714</v>
      </c>
      <c r="Z138" s="185">
        <f t="shared" si="0"/>
        <v>0.5745102610049714</v>
      </c>
      <c r="AA138" s="189">
        <v>10</v>
      </c>
      <c r="AB138" s="189">
        <v>10</v>
      </c>
      <c r="AC138" s="165" t="s">
        <v>78</v>
      </c>
      <c r="AD138" s="189" t="s">
        <v>830</v>
      </c>
      <c r="AE138" s="189" t="s">
        <v>830</v>
      </c>
    </row>
    <row r="139" spans="1:31" ht="39.75" customHeight="1">
      <c r="A139" s="153" t="s">
        <v>532</v>
      </c>
      <c r="B139" s="154" t="s">
        <v>533</v>
      </c>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250"/>
      <c r="AD139" s="187"/>
      <c r="AE139" s="187"/>
    </row>
    <row r="140" spans="1:31" ht="39.75" customHeight="1" hidden="1" outlineLevel="1">
      <c r="A140" s="170" t="s">
        <v>532</v>
      </c>
      <c r="B140" s="171" t="s">
        <v>487</v>
      </c>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71"/>
      <c r="AD140" s="190"/>
      <c r="AE140" s="190"/>
    </row>
    <row r="141" spans="1:31" ht="39.75" customHeight="1" hidden="1" outlineLevel="1">
      <c r="A141" s="170" t="s">
        <v>532</v>
      </c>
      <c r="B141" s="171" t="s">
        <v>487</v>
      </c>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71"/>
      <c r="AD141" s="190"/>
      <c r="AE141" s="190"/>
    </row>
    <row r="142" spans="1:31" ht="39.75" customHeight="1" hidden="1" outlineLevel="1">
      <c r="A142" s="170" t="s">
        <v>536</v>
      </c>
      <c r="B142" s="171" t="s">
        <v>536</v>
      </c>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71"/>
      <c r="AD142" s="190"/>
      <c r="AE142" s="190"/>
    </row>
    <row r="143" spans="1:31" ht="39.75" customHeight="1" collapsed="1">
      <c r="A143" s="153" t="s">
        <v>534</v>
      </c>
      <c r="B143" s="154" t="s">
        <v>535</v>
      </c>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250"/>
      <c r="AD143" s="187"/>
      <c r="AE143" s="187"/>
    </row>
    <row r="144" spans="1:31" ht="39.75" customHeight="1">
      <c r="A144" s="167" t="s">
        <v>534</v>
      </c>
      <c r="B144" s="168" t="s">
        <v>282</v>
      </c>
      <c r="C144" s="186" t="s">
        <v>799</v>
      </c>
      <c r="D144" s="186"/>
      <c r="E144" s="186"/>
      <c r="F144" s="186"/>
      <c r="G144" s="186"/>
      <c r="H144" s="186"/>
      <c r="I144" s="186"/>
      <c r="J144" s="186"/>
      <c r="K144" s="186"/>
      <c r="L144" s="186" t="s">
        <v>830</v>
      </c>
      <c r="M144" s="186" t="s">
        <v>830</v>
      </c>
      <c r="N144" s="186" t="s">
        <v>830</v>
      </c>
      <c r="O144" s="186" t="s">
        <v>830</v>
      </c>
      <c r="P144" s="186"/>
      <c r="Q144" s="186"/>
      <c r="R144" s="186"/>
      <c r="S144" s="186"/>
      <c r="T144" s="186"/>
      <c r="U144" s="186"/>
      <c r="V144" s="186"/>
      <c r="W144" s="186"/>
      <c r="X144" s="186"/>
      <c r="Y144" s="186"/>
      <c r="Z144" s="186"/>
      <c r="AA144" s="186"/>
      <c r="AB144" s="186"/>
      <c r="AC144" s="168" t="s">
        <v>432</v>
      </c>
      <c r="AD144" s="186"/>
      <c r="AE144" s="186"/>
    </row>
    <row r="145" spans="1:31" ht="39.75" customHeight="1">
      <c r="A145" s="167" t="s">
        <v>534</v>
      </c>
      <c r="B145" s="168" t="s">
        <v>315</v>
      </c>
      <c r="C145" s="186" t="s">
        <v>800</v>
      </c>
      <c r="D145" s="186"/>
      <c r="E145" s="186"/>
      <c r="F145" s="186"/>
      <c r="G145" s="186"/>
      <c r="H145" s="186"/>
      <c r="I145" s="186"/>
      <c r="J145" s="186"/>
      <c r="K145" s="186"/>
      <c r="L145" s="186" t="s">
        <v>830</v>
      </c>
      <c r="M145" s="186" t="s">
        <v>830</v>
      </c>
      <c r="N145" s="186" t="s">
        <v>828</v>
      </c>
      <c r="O145" s="186" t="s">
        <v>830</v>
      </c>
      <c r="P145" s="186"/>
      <c r="Q145" s="186"/>
      <c r="R145" s="186"/>
      <c r="S145" s="186"/>
      <c r="T145" s="186"/>
      <c r="U145" s="186"/>
      <c r="V145" s="186"/>
      <c r="W145" s="186"/>
      <c r="X145" s="186"/>
      <c r="Y145" s="186"/>
      <c r="Z145" s="186"/>
      <c r="AA145" s="186"/>
      <c r="AB145" s="186"/>
      <c r="AC145" s="168" t="s">
        <v>432</v>
      </c>
      <c r="AD145" s="186" t="s">
        <v>830</v>
      </c>
      <c r="AE145" s="186" t="s">
        <v>830</v>
      </c>
    </row>
    <row r="146" spans="1:31" ht="39.75" customHeight="1">
      <c r="A146" s="167" t="s">
        <v>534</v>
      </c>
      <c r="B146" s="168" t="s">
        <v>806</v>
      </c>
      <c r="C146" s="186" t="s">
        <v>805</v>
      </c>
      <c r="D146" s="186"/>
      <c r="E146" s="186"/>
      <c r="F146" s="186"/>
      <c r="G146" s="186"/>
      <c r="H146" s="186"/>
      <c r="I146" s="186"/>
      <c r="J146" s="186"/>
      <c r="K146" s="186"/>
      <c r="L146" s="186" t="s">
        <v>830</v>
      </c>
      <c r="M146" s="186" t="s">
        <v>830</v>
      </c>
      <c r="N146" s="186" t="s">
        <v>830</v>
      </c>
      <c r="O146" s="186" t="s">
        <v>830</v>
      </c>
      <c r="P146" s="186"/>
      <c r="Q146" s="186"/>
      <c r="R146" s="186"/>
      <c r="S146" s="186"/>
      <c r="T146" s="186"/>
      <c r="U146" s="186"/>
      <c r="V146" s="186"/>
      <c r="W146" s="186"/>
      <c r="X146" s="186"/>
      <c r="Y146" s="186"/>
      <c r="Z146" s="186"/>
      <c r="AA146" s="186"/>
      <c r="AB146" s="186"/>
      <c r="AC146" s="168" t="s">
        <v>432</v>
      </c>
      <c r="AD146" s="186"/>
      <c r="AE146" s="186"/>
    </row>
  </sheetData>
  <sheetProtection/>
  <mergeCells count="33">
    <mergeCell ref="Q11:R12"/>
    <mergeCell ref="P11:P13"/>
    <mergeCell ref="C11:C13"/>
    <mergeCell ref="E11:E13"/>
    <mergeCell ref="D11:D13"/>
    <mergeCell ref="H11:K11"/>
    <mergeCell ref="K12:K13"/>
    <mergeCell ref="F11:F13"/>
    <mergeCell ref="G11:G13"/>
    <mergeCell ref="H12:H13"/>
    <mergeCell ref="AD11:AE12"/>
    <mergeCell ref="AC11:AC13"/>
    <mergeCell ref="W12:X12"/>
    <mergeCell ref="S11:S13"/>
    <mergeCell ref="U12:V12"/>
    <mergeCell ref="T11:T13"/>
    <mergeCell ref="I12:I13"/>
    <mergeCell ref="J12:J13"/>
    <mergeCell ref="A5:N5"/>
    <mergeCell ref="A7:N7"/>
    <mergeCell ref="A8:N8"/>
    <mergeCell ref="A9:N9"/>
    <mergeCell ref="A6:N6"/>
    <mergeCell ref="A4:N4"/>
    <mergeCell ref="A10:AC10"/>
    <mergeCell ref="AA11:AB12"/>
    <mergeCell ref="O11:O13"/>
    <mergeCell ref="Y12:Z12"/>
    <mergeCell ref="U11:Z11"/>
    <mergeCell ref="L11:M12"/>
    <mergeCell ref="N11:N13"/>
    <mergeCell ref="A11:A13"/>
    <mergeCell ref="B11:B13"/>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42"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tabColor indexed="40"/>
    <pageSetUpPr fitToPage="1"/>
  </sheetPr>
  <dimension ref="A1:AE444"/>
  <sheetViews>
    <sheetView zoomScale="70" zoomScaleNormal="70" zoomScalePageLayoutView="0" workbookViewId="0" topLeftCell="A1">
      <pane ySplit="13" topLeftCell="A57" activePane="bottomLeft" state="frozen"/>
      <selection pane="topLeft" activeCell="H37" sqref="H37"/>
      <selection pane="bottomLeft" activeCell="G58" sqref="G58"/>
    </sheetView>
  </sheetViews>
  <sheetFormatPr defaultColWidth="16.875" defaultRowHeight="15.75" outlineLevelRow="1"/>
  <cols>
    <col min="1" max="1" width="9.75390625" style="6" customWidth="1"/>
    <col min="2" max="2" width="53.875" style="7" customWidth="1"/>
    <col min="3" max="3" width="13.00390625" style="7" customWidth="1"/>
    <col min="4" max="4" width="20.125" style="7" customWidth="1"/>
    <col min="5" max="5" width="17.875" style="7" customWidth="1"/>
    <col min="6" max="6" width="31.125" style="7" customWidth="1"/>
    <col min="7" max="7" width="29.125" style="7" customWidth="1"/>
    <col min="8" max="8" width="42.125" style="7" customWidth="1"/>
    <col min="9" max="9" width="32.375" style="253" customWidth="1"/>
    <col min="10" max="10" width="21.125" style="9" customWidth="1"/>
    <col min="11" max="11" width="23.875" style="9" customWidth="1"/>
    <col min="12" max="12" width="6.625" style="7" customWidth="1"/>
    <col min="13" max="13" width="8.125" style="7" customWidth="1"/>
    <col min="14" max="14" width="12.125" style="7" customWidth="1"/>
    <col min="15" max="243" width="9.00390625" style="6" customWidth="1"/>
    <col min="244" max="244" width="3.875" style="6" bestFit="1" customWidth="1"/>
    <col min="245" max="245" width="16.00390625" style="6" bestFit="1" customWidth="1"/>
    <col min="246" max="246" width="16.625" style="6" bestFit="1" customWidth="1"/>
    <col min="247" max="247" width="13.50390625" style="6" bestFit="1" customWidth="1"/>
    <col min="248" max="249" width="10.875" style="6" bestFit="1" customWidth="1"/>
    <col min="250" max="250" width="6.25390625" style="6" bestFit="1" customWidth="1"/>
    <col min="251" max="251" width="8.875" style="6" bestFit="1" customWidth="1"/>
    <col min="252" max="252" width="13.875" style="6" bestFit="1" customWidth="1"/>
    <col min="253" max="253" width="13.25390625" style="6" bestFit="1" customWidth="1"/>
    <col min="254" max="254" width="16.00390625" style="6" bestFit="1" customWidth="1"/>
    <col min="255" max="255" width="11.625" style="6" bestFit="1" customWidth="1"/>
    <col min="256" max="16384" width="16.875" style="6" customWidth="1"/>
  </cols>
  <sheetData>
    <row r="1" ht="18.75" outlineLevel="1">
      <c r="K1" s="26" t="s">
        <v>40</v>
      </c>
    </row>
    <row r="2" ht="18.75" outlineLevel="1">
      <c r="K2" s="15" t="s">
        <v>537</v>
      </c>
    </row>
    <row r="3" ht="18.75" outlineLevel="1">
      <c r="K3" s="15" t="s">
        <v>867</v>
      </c>
    </row>
    <row r="4" spans="1:11" ht="16.5" outlineLevel="1">
      <c r="A4" s="362" t="s">
        <v>239</v>
      </c>
      <c r="B4" s="362"/>
      <c r="C4" s="362"/>
      <c r="D4" s="362"/>
      <c r="E4" s="362"/>
      <c r="F4" s="362"/>
      <c r="G4" s="362"/>
      <c r="H4" s="362"/>
      <c r="I4" s="362"/>
      <c r="J4" s="362"/>
      <c r="K4" s="362"/>
    </row>
    <row r="5" spans="2:13" ht="15" outlineLevel="1">
      <c r="B5" s="6"/>
      <c r="C5" s="6"/>
      <c r="D5" s="6"/>
      <c r="E5" s="6"/>
      <c r="F5" s="6"/>
      <c r="G5" s="6"/>
      <c r="H5" s="6"/>
      <c r="I5" s="254"/>
      <c r="J5" s="6"/>
      <c r="K5" s="6"/>
      <c r="L5" s="8"/>
      <c r="M5" s="8"/>
    </row>
    <row r="6" spans="1:31" ht="15.75" outlineLevel="1">
      <c r="A6" s="331" t="s">
        <v>306</v>
      </c>
      <c r="B6" s="332"/>
      <c r="C6" s="332"/>
      <c r="D6" s="332"/>
      <c r="E6" s="332"/>
      <c r="F6" s="332"/>
      <c r="G6" s="332"/>
      <c r="H6" s="332"/>
      <c r="I6" s="332"/>
      <c r="J6" s="332"/>
      <c r="K6" s="332"/>
      <c r="L6" s="97"/>
      <c r="M6" s="97"/>
      <c r="N6" s="97"/>
      <c r="O6" s="97"/>
      <c r="P6" s="97"/>
      <c r="Q6" s="97"/>
      <c r="R6" s="97"/>
      <c r="S6" s="97"/>
      <c r="T6" s="97"/>
      <c r="U6" s="97"/>
      <c r="V6" s="97"/>
      <c r="W6" s="97"/>
      <c r="X6" s="97"/>
      <c r="Y6" s="97"/>
      <c r="Z6" s="97"/>
      <c r="AA6" s="97"/>
      <c r="AB6" s="97"/>
      <c r="AC6" s="97"/>
      <c r="AD6" s="97"/>
      <c r="AE6" s="97"/>
    </row>
    <row r="7" spans="1:31" ht="15.75" outlineLevel="1">
      <c r="A7" s="264"/>
      <c r="B7" s="264"/>
      <c r="C7" s="264"/>
      <c r="D7" s="264"/>
      <c r="E7" s="264"/>
      <c r="F7" s="264"/>
      <c r="G7" s="264"/>
      <c r="H7" s="264"/>
      <c r="I7" s="264"/>
      <c r="J7" s="264"/>
      <c r="K7" s="264"/>
      <c r="L7" s="92"/>
      <c r="M7" s="92"/>
      <c r="N7" s="92"/>
      <c r="O7" s="92"/>
      <c r="P7" s="92"/>
      <c r="Q7" s="92"/>
      <c r="R7" s="92"/>
      <c r="S7" s="92"/>
      <c r="T7" s="92"/>
      <c r="U7" s="92"/>
      <c r="V7" s="92"/>
      <c r="W7" s="92"/>
      <c r="X7" s="92"/>
      <c r="Y7" s="92"/>
      <c r="Z7" s="92"/>
      <c r="AA7" s="92"/>
      <c r="AB7" s="92"/>
      <c r="AC7" s="92"/>
      <c r="AD7" s="92"/>
      <c r="AE7" s="92"/>
    </row>
    <row r="8" spans="2:31" ht="16.5" outlineLevel="1">
      <c r="B8" s="6"/>
      <c r="C8" s="6"/>
      <c r="D8" s="6"/>
      <c r="E8" s="6"/>
      <c r="F8" s="6"/>
      <c r="G8" s="6"/>
      <c r="H8" s="6"/>
      <c r="I8" s="254"/>
      <c r="J8" s="6"/>
      <c r="K8" s="6"/>
      <c r="L8" s="11"/>
      <c r="M8" s="11"/>
      <c r="N8" s="11"/>
      <c r="O8" s="11"/>
      <c r="P8" s="11"/>
      <c r="Q8" s="11"/>
      <c r="R8" s="11"/>
      <c r="S8" s="11"/>
      <c r="T8" s="11"/>
      <c r="U8" s="11"/>
      <c r="V8" s="11"/>
      <c r="W8" s="11"/>
      <c r="X8" s="11"/>
      <c r="Y8" s="11"/>
      <c r="Z8" s="11"/>
      <c r="AA8" s="11"/>
      <c r="AB8" s="11"/>
      <c r="AC8" s="11"/>
      <c r="AD8" s="11"/>
      <c r="AE8" s="11"/>
    </row>
    <row r="9" spans="1:13" ht="15.75" outlineLevel="1">
      <c r="A9" s="259" t="s">
        <v>515</v>
      </c>
      <c r="B9" s="259"/>
      <c r="C9" s="259"/>
      <c r="D9" s="259"/>
      <c r="E9" s="259"/>
      <c r="F9" s="259"/>
      <c r="G9" s="259"/>
      <c r="H9" s="259"/>
      <c r="I9" s="259"/>
      <c r="J9" s="259"/>
      <c r="K9" s="259"/>
      <c r="L9" s="8"/>
      <c r="M9" s="8"/>
    </row>
    <row r="10" spans="1:13" ht="15" outlineLevel="1">
      <c r="A10" s="17"/>
      <c r="B10" s="10"/>
      <c r="C10" s="10"/>
      <c r="D10" s="10"/>
      <c r="E10" s="10"/>
      <c r="F10" s="10"/>
      <c r="G10" s="10"/>
      <c r="H10" s="10"/>
      <c r="L10" s="8"/>
      <c r="M10" s="8"/>
    </row>
    <row r="11" spans="1:24" s="9" customFormat="1" ht="81.75" customHeight="1">
      <c r="A11" s="349" t="s">
        <v>727</v>
      </c>
      <c r="B11" s="349" t="s">
        <v>567</v>
      </c>
      <c r="C11" s="349" t="s">
        <v>540</v>
      </c>
      <c r="D11" s="349" t="s">
        <v>68</v>
      </c>
      <c r="E11" s="337" t="s">
        <v>69</v>
      </c>
      <c r="F11" s="390" t="s">
        <v>265</v>
      </c>
      <c r="G11" s="348" t="s">
        <v>671</v>
      </c>
      <c r="H11" s="348"/>
      <c r="I11" s="349" t="s">
        <v>616</v>
      </c>
      <c r="J11" s="255" t="s">
        <v>619</v>
      </c>
      <c r="K11" s="255"/>
      <c r="L11" s="7"/>
      <c r="M11" s="7"/>
      <c r="N11" s="7"/>
      <c r="O11" s="6"/>
      <c r="P11" s="6"/>
      <c r="Q11" s="6"/>
      <c r="R11" s="6"/>
      <c r="S11" s="6"/>
      <c r="T11" s="6"/>
      <c r="U11" s="6"/>
      <c r="V11" s="6"/>
      <c r="W11" s="6"/>
      <c r="X11" s="6"/>
    </row>
    <row r="12" spans="1:24" s="9" customFormat="1" ht="252.75" customHeight="1">
      <c r="A12" s="351"/>
      <c r="B12" s="351"/>
      <c r="C12" s="351"/>
      <c r="D12" s="351"/>
      <c r="E12" s="337"/>
      <c r="F12" s="391"/>
      <c r="G12" s="120" t="s">
        <v>234</v>
      </c>
      <c r="H12" s="120" t="s">
        <v>448</v>
      </c>
      <c r="I12" s="351"/>
      <c r="J12" s="123" t="s">
        <v>678</v>
      </c>
      <c r="K12" s="123" t="s">
        <v>679</v>
      </c>
      <c r="L12" s="7"/>
      <c r="M12" s="7"/>
      <c r="N12" s="7"/>
      <c r="O12" s="6"/>
      <c r="Q12" s="6"/>
      <c r="R12" s="6"/>
      <c r="S12" s="6"/>
      <c r="T12" s="6"/>
      <c r="U12" s="6"/>
      <c r="V12" s="6"/>
      <c r="W12" s="6"/>
      <c r="X12" s="6"/>
    </row>
    <row r="13" spans="1:24" s="9" customFormat="1" ht="15" customHeight="1">
      <c r="A13" s="48">
        <v>1</v>
      </c>
      <c r="B13" s="48">
        <v>2</v>
      </c>
      <c r="C13" s="48">
        <v>3</v>
      </c>
      <c r="D13" s="48">
        <v>4</v>
      </c>
      <c r="E13" s="48">
        <v>5</v>
      </c>
      <c r="F13" s="48">
        <v>6</v>
      </c>
      <c r="G13" s="48">
        <v>7</v>
      </c>
      <c r="H13" s="48">
        <v>8</v>
      </c>
      <c r="I13" s="48">
        <v>9</v>
      </c>
      <c r="J13" s="48">
        <v>10</v>
      </c>
      <c r="K13" s="48">
        <v>11</v>
      </c>
      <c r="L13" s="7"/>
      <c r="M13" s="7"/>
      <c r="N13" s="7"/>
      <c r="O13" s="6"/>
      <c r="P13" s="6"/>
      <c r="Q13" s="6"/>
      <c r="R13" s="6"/>
      <c r="S13" s="6"/>
      <c r="T13" s="6"/>
      <c r="U13" s="6"/>
      <c r="V13" s="6"/>
      <c r="W13" s="6"/>
      <c r="X13" s="6"/>
    </row>
    <row r="14" spans="1:11" ht="39.75" customHeight="1">
      <c r="A14" s="153" t="s">
        <v>465</v>
      </c>
      <c r="B14" s="154" t="s">
        <v>466</v>
      </c>
      <c r="C14" s="187"/>
      <c r="D14" s="187"/>
      <c r="E14" s="187"/>
      <c r="F14" s="187"/>
      <c r="G14" s="187"/>
      <c r="H14" s="187"/>
      <c r="I14" s="187"/>
      <c r="J14" s="187"/>
      <c r="K14" s="187"/>
    </row>
    <row r="15" spans="1:11" ht="39.75" customHeight="1">
      <c r="A15" s="155" t="s">
        <v>467</v>
      </c>
      <c r="B15" s="156" t="s">
        <v>468</v>
      </c>
      <c r="C15" s="182"/>
      <c r="D15" s="182"/>
      <c r="E15" s="182"/>
      <c r="F15" s="182"/>
      <c r="G15" s="182"/>
      <c r="H15" s="182"/>
      <c r="I15" s="182"/>
      <c r="J15" s="182"/>
      <c r="K15" s="182"/>
    </row>
    <row r="16" spans="1:11" ht="39.75" customHeight="1">
      <c r="A16" s="158" t="s">
        <v>469</v>
      </c>
      <c r="B16" s="159" t="s">
        <v>470</v>
      </c>
      <c r="C16" s="180"/>
      <c r="D16" s="180"/>
      <c r="E16" s="180"/>
      <c r="F16" s="180"/>
      <c r="G16" s="180"/>
      <c r="H16" s="180"/>
      <c r="I16" s="180"/>
      <c r="J16" s="180"/>
      <c r="K16" s="180"/>
    </row>
    <row r="17" spans="1:11" ht="57" customHeight="1">
      <c r="A17" s="161" t="s">
        <v>471</v>
      </c>
      <c r="B17" s="162" t="s">
        <v>472</v>
      </c>
      <c r="C17" s="188"/>
      <c r="D17" s="188"/>
      <c r="E17" s="188"/>
      <c r="F17" s="188"/>
      <c r="G17" s="188"/>
      <c r="H17" s="188"/>
      <c r="I17" s="188"/>
      <c r="J17" s="188"/>
      <c r="K17" s="188"/>
    </row>
    <row r="18" spans="1:11" ht="39.75" customHeight="1">
      <c r="A18" s="164" t="s">
        <v>473</v>
      </c>
      <c r="B18" s="165" t="s">
        <v>474</v>
      </c>
      <c r="C18" s="189"/>
      <c r="D18" s="189"/>
      <c r="E18" s="189"/>
      <c r="F18" s="189"/>
      <c r="G18" s="189"/>
      <c r="H18" s="189"/>
      <c r="I18" s="189"/>
      <c r="J18" s="189"/>
      <c r="K18" s="189"/>
    </row>
    <row r="19" spans="1:11" ht="39.75" customHeight="1">
      <c r="A19" s="170" t="s">
        <v>475</v>
      </c>
      <c r="B19" s="171" t="s">
        <v>476</v>
      </c>
      <c r="C19" s="190"/>
      <c r="D19" s="190"/>
      <c r="E19" s="190"/>
      <c r="F19" s="190"/>
      <c r="G19" s="190"/>
      <c r="H19" s="190"/>
      <c r="I19" s="190"/>
      <c r="J19" s="190"/>
      <c r="K19" s="190"/>
    </row>
    <row r="20" spans="1:11" ht="39.75" customHeight="1">
      <c r="A20" s="167" t="s">
        <v>477</v>
      </c>
      <c r="B20" s="168" t="s">
        <v>481</v>
      </c>
      <c r="C20" s="186"/>
      <c r="D20" s="186"/>
      <c r="E20" s="186"/>
      <c r="F20" s="186"/>
      <c r="G20" s="186"/>
      <c r="H20" s="186"/>
      <c r="I20" s="186"/>
      <c r="J20" s="186"/>
      <c r="K20" s="186"/>
    </row>
    <row r="21" spans="1:11" ht="39.75" customHeight="1">
      <c r="A21" s="153"/>
      <c r="B21" s="154"/>
      <c r="C21" s="187"/>
      <c r="D21" s="187"/>
      <c r="E21" s="187"/>
      <c r="F21" s="187"/>
      <c r="G21" s="187"/>
      <c r="H21" s="187"/>
      <c r="I21" s="187"/>
      <c r="J21" s="187"/>
      <c r="K21" s="187"/>
    </row>
    <row r="22" spans="1:11" ht="39.75" customHeight="1">
      <c r="A22" s="153" t="s">
        <v>326</v>
      </c>
      <c r="B22" s="154" t="s">
        <v>358</v>
      </c>
      <c r="C22" s="187"/>
      <c r="D22" s="187"/>
      <c r="E22" s="187"/>
      <c r="F22" s="187"/>
      <c r="G22" s="187"/>
      <c r="H22" s="187"/>
      <c r="I22" s="187"/>
      <c r="J22" s="187"/>
      <c r="K22" s="187"/>
    </row>
    <row r="23" spans="1:11" ht="39.75" customHeight="1">
      <c r="A23" s="153" t="s">
        <v>327</v>
      </c>
      <c r="B23" s="154" t="s">
        <v>482</v>
      </c>
      <c r="C23" s="187"/>
      <c r="D23" s="187"/>
      <c r="E23" s="187"/>
      <c r="F23" s="187"/>
      <c r="G23" s="187"/>
      <c r="H23" s="187"/>
      <c r="I23" s="187"/>
      <c r="J23" s="187"/>
      <c r="K23" s="187"/>
    </row>
    <row r="24" spans="1:11" ht="39.75" customHeight="1">
      <c r="A24" s="153" t="s">
        <v>329</v>
      </c>
      <c r="B24" s="154" t="s">
        <v>483</v>
      </c>
      <c r="C24" s="187"/>
      <c r="D24" s="187"/>
      <c r="E24" s="187"/>
      <c r="F24" s="187"/>
      <c r="G24" s="187"/>
      <c r="H24" s="187"/>
      <c r="I24" s="187"/>
      <c r="J24" s="187"/>
      <c r="K24" s="187"/>
    </row>
    <row r="25" spans="1:11" ht="39.75" customHeight="1" hidden="1" outlineLevel="1">
      <c r="A25" s="153" t="s">
        <v>359</v>
      </c>
      <c r="B25" s="154" t="s">
        <v>484</v>
      </c>
      <c r="C25" s="187"/>
      <c r="D25" s="187"/>
      <c r="E25" s="187"/>
      <c r="F25" s="187"/>
      <c r="G25" s="187"/>
      <c r="H25" s="187"/>
      <c r="I25" s="187"/>
      <c r="J25" s="187"/>
      <c r="K25" s="187"/>
    </row>
    <row r="26" spans="1:11" ht="39.75" customHeight="1" hidden="1" outlineLevel="1">
      <c r="A26" s="153" t="s">
        <v>360</v>
      </c>
      <c r="B26" s="154" t="s">
        <v>485</v>
      </c>
      <c r="C26" s="187"/>
      <c r="D26" s="187"/>
      <c r="E26" s="187"/>
      <c r="F26" s="187"/>
      <c r="G26" s="187"/>
      <c r="H26" s="187"/>
      <c r="I26" s="187"/>
      <c r="J26" s="187"/>
      <c r="K26" s="187"/>
    </row>
    <row r="27" spans="1:11" ht="39.75" customHeight="1" hidden="1" outlineLevel="1">
      <c r="A27" s="153" t="s">
        <v>361</v>
      </c>
      <c r="B27" s="154" t="s">
        <v>486</v>
      </c>
      <c r="C27" s="187"/>
      <c r="D27" s="187"/>
      <c r="E27" s="187"/>
      <c r="F27" s="187"/>
      <c r="G27" s="187"/>
      <c r="H27" s="187"/>
      <c r="I27" s="187"/>
      <c r="J27" s="187"/>
      <c r="K27" s="187"/>
    </row>
    <row r="28" spans="1:11" ht="39.75" customHeight="1" hidden="1" outlineLevel="1">
      <c r="A28" s="155" t="s">
        <v>361</v>
      </c>
      <c r="B28" s="156" t="s">
        <v>487</v>
      </c>
      <c r="C28" s="182"/>
      <c r="D28" s="182"/>
      <c r="E28" s="182"/>
      <c r="F28" s="182"/>
      <c r="G28" s="182"/>
      <c r="H28" s="182"/>
      <c r="I28" s="182"/>
      <c r="J28" s="182"/>
      <c r="K28" s="182"/>
    </row>
    <row r="29" spans="1:11" ht="39.75" customHeight="1" hidden="1" outlineLevel="1">
      <c r="A29" s="155" t="s">
        <v>361</v>
      </c>
      <c r="B29" s="156" t="s">
        <v>487</v>
      </c>
      <c r="C29" s="182"/>
      <c r="D29" s="182"/>
      <c r="E29" s="182"/>
      <c r="F29" s="182"/>
      <c r="G29" s="182"/>
      <c r="H29" s="182"/>
      <c r="I29" s="182"/>
      <c r="J29" s="182"/>
      <c r="K29" s="182"/>
    </row>
    <row r="30" spans="1:11" ht="39.75" customHeight="1" hidden="1" outlineLevel="1">
      <c r="A30" s="155" t="s">
        <v>536</v>
      </c>
      <c r="B30" s="156" t="s">
        <v>536</v>
      </c>
      <c r="C30" s="182"/>
      <c r="D30" s="182"/>
      <c r="E30" s="182"/>
      <c r="F30" s="182"/>
      <c r="G30" s="182"/>
      <c r="H30" s="182"/>
      <c r="I30" s="182"/>
      <c r="J30" s="182"/>
      <c r="K30" s="182"/>
    </row>
    <row r="31" spans="1:11" ht="39.75" customHeight="1" collapsed="1">
      <c r="A31" s="153" t="s">
        <v>330</v>
      </c>
      <c r="B31" s="154" t="s">
        <v>488</v>
      </c>
      <c r="C31" s="187"/>
      <c r="D31" s="187"/>
      <c r="E31" s="187"/>
      <c r="F31" s="187"/>
      <c r="G31" s="187"/>
      <c r="H31" s="187"/>
      <c r="I31" s="187"/>
      <c r="J31" s="187"/>
      <c r="K31" s="187"/>
    </row>
    <row r="32" spans="1:11" ht="39.75" customHeight="1" hidden="1" outlineLevel="1">
      <c r="A32" s="153" t="s">
        <v>363</v>
      </c>
      <c r="B32" s="154" t="s">
        <v>489</v>
      </c>
      <c r="C32" s="187"/>
      <c r="D32" s="187"/>
      <c r="E32" s="187"/>
      <c r="F32" s="187"/>
      <c r="G32" s="187"/>
      <c r="H32" s="187"/>
      <c r="I32" s="187"/>
      <c r="J32" s="187"/>
      <c r="K32" s="187"/>
    </row>
    <row r="33" spans="1:11" ht="39.75" customHeight="1" hidden="1" outlineLevel="1">
      <c r="A33" s="155" t="s">
        <v>363</v>
      </c>
      <c r="B33" s="156" t="s">
        <v>487</v>
      </c>
      <c r="C33" s="182"/>
      <c r="D33" s="182"/>
      <c r="E33" s="182"/>
      <c r="F33" s="182"/>
      <c r="G33" s="182"/>
      <c r="H33" s="182"/>
      <c r="I33" s="182"/>
      <c r="J33" s="182"/>
      <c r="K33" s="182"/>
    </row>
    <row r="34" spans="1:11" ht="39.75" customHeight="1" hidden="1" outlineLevel="1">
      <c r="A34" s="155" t="s">
        <v>363</v>
      </c>
      <c r="B34" s="156" t="s">
        <v>487</v>
      </c>
      <c r="C34" s="182"/>
      <c r="D34" s="182"/>
      <c r="E34" s="182"/>
      <c r="F34" s="182"/>
      <c r="G34" s="182"/>
      <c r="H34" s="182"/>
      <c r="I34" s="182"/>
      <c r="J34" s="182"/>
      <c r="K34" s="182"/>
    </row>
    <row r="35" spans="1:11" ht="39.75" customHeight="1" hidden="1" outlineLevel="1">
      <c r="A35" s="155" t="s">
        <v>536</v>
      </c>
      <c r="B35" s="156" t="s">
        <v>536</v>
      </c>
      <c r="C35" s="182"/>
      <c r="D35" s="182"/>
      <c r="E35" s="182"/>
      <c r="F35" s="182"/>
      <c r="G35" s="182"/>
      <c r="H35" s="182"/>
      <c r="I35" s="182"/>
      <c r="J35" s="182"/>
      <c r="K35" s="182"/>
    </row>
    <row r="36" spans="1:11" ht="39.75" customHeight="1" hidden="1" outlineLevel="1">
      <c r="A36" s="153" t="s">
        <v>364</v>
      </c>
      <c r="B36" s="154" t="s">
        <v>490</v>
      </c>
      <c r="C36" s="187"/>
      <c r="D36" s="187"/>
      <c r="E36" s="187"/>
      <c r="F36" s="187"/>
      <c r="G36" s="187"/>
      <c r="H36" s="187"/>
      <c r="I36" s="187"/>
      <c r="J36" s="187"/>
      <c r="K36" s="187"/>
    </row>
    <row r="37" spans="1:11" ht="39.75" customHeight="1" hidden="1" outlineLevel="1">
      <c r="A37" s="155" t="s">
        <v>364</v>
      </c>
      <c r="B37" s="156" t="s">
        <v>487</v>
      </c>
      <c r="C37" s="182"/>
      <c r="D37" s="182"/>
      <c r="E37" s="182"/>
      <c r="F37" s="182"/>
      <c r="G37" s="182"/>
      <c r="H37" s="182"/>
      <c r="I37" s="182"/>
      <c r="J37" s="182"/>
      <c r="K37" s="182"/>
    </row>
    <row r="38" spans="1:11" ht="39.75" customHeight="1" hidden="1" outlineLevel="1">
      <c r="A38" s="155" t="s">
        <v>364</v>
      </c>
      <c r="B38" s="156" t="s">
        <v>487</v>
      </c>
      <c r="C38" s="182"/>
      <c r="D38" s="182"/>
      <c r="E38" s="182"/>
      <c r="F38" s="182"/>
      <c r="G38" s="182"/>
      <c r="H38" s="182"/>
      <c r="I38" s="182"/>
      <c r="J38" s="182"/>
      <c r="K38" s="182"/>
    </row>
    <row r="39" spans="1:11" ht="39.75" customHeight="1" hidden="1" outlineLevel="1">
      <c r="A39" s="155" t="s">
        <v>536</v>
      </c>
      <c r="B39" s="156" t="s">
        <v>536</v>
      </c>
      <c r="C39" s="182"/>
      <c r="D39" s="182"/>
      <c r="E39" s="182"/>
      <c r="F39" s="182"/>
      <c r="G39" s="182"/>
      <c r="H39" s="182"/>
      <c r="I39" s="182"/>
      <c r="J39" s="182"/>
      <c r="K39" s="182"/>
    </row>
    <row r="40" spans="1:11" ht="39.75" customHeight="1" collapsed="1">
      <c r="A40" s="153" t="s">
        <v>331</v>
      </c>
      <c r="B40" s="154" t="s">
        <v>491</v>
      </c>
      <c r="C40" s="187"/>
      <c r="D40" s="187"/>
      <c r="E40" s="187"/>
      <c r="F40" s="187"/>
      <c r="G40" s="187"/>
      <c r="H40" s="187"/>
      <c r="I40" s="187"/>
      <c r="J40" s="187"/>
      <c r="K40" s="187"/>
    </row>
    <row r="41" spans="1:11" ht="39.75" customHeight="1" hidden="1" outlineLevel="1">
      <c r="A41" s="153" t="s">
        <v>367</v>
      </c>
      <c r="B41" s="154" t="s">
        <v>492</v>
      </c>
      <c r="C41" s="187"/>
      <c r="D41" s="187"/>
      <c r="E41" s="187"/>
      <c r="F41" s="187"/>
      <c r="G41" s="187"/>
      <c r="H41" s="187"/>
      <c r="I41" s="187"/>
      <c r="J41" s="187"/>
      <c r="K41" s="187"/>
    </row>
    <row r="42" spans="1:11" ht="39.75" customHeight="1" hidden="1" outlineLevel="1">
      <c r="A42" s="153" t="s">
        <v>367</v>
      </c>
      <c r="B42" s="154" t="s">
        <v>493</v>
      </c>
      <c r="C42" s="187"/>
      <c r="D42" s="187"/>
      <c r="E42" s="187"/>
      <c r="F42" s="187"/>
      <c r="G42" s="187"/>
      <c r="H42" s="187"/>
      <c r="I42" s="187"/>
      <c r="J42" s="187"/>
      <c r="K42" s="187"/>
    </row>
    <row r="43" spans="1:11" ht="39.75" customHeight="1" hidden="1" outlineLevel="1">
      <c r="A43" s="155" t="s">
        <v>367</v>
      </c>
      <c r="B43" s="156" t="s">
        <v>487</v>
      </c>
      <c r="C43" s="182"/>
      <c r="D43" s="182"/>
      <c r="E43" s="182"/>
      <c r="F43" s="182"/>
      <c r="G43" s="182"/>
      <c r="H43" s="182"/>
      <c r="I43" s="182"/>
      <c r="J43" s="182"/>
      <c r="K43" s="182"/>
    </row>
    <row r="44" spans="1:11" ht="39.75" customHeight="1" hidden="1" outlineLevel="1">
      <c r="A44" s="155" t="s">
        <v>367</v>
      </c>
      <c r="B44" s="156" t="s">
        <v>487</v>
      </c>
      <c r="C44" s="182"/>
      <c r="D44" s="182"/>
      <c r="E44" s="182"/>
      <c r="F44" s="182"/>
      <c r="G44" s="182"/>
      <c r="H44" s="182"/>
      <c r="I44" s="182"/>
      <c r="J44" s="182"/>
      <c r="K44" s="182"/>
    </row>
    <row r="45" spans="1:11" ht="39.75" customHeight="1" hidden="1" outlineLevel="1">
      <c r="A45" s="155" t="s">
        <v>536</v>
      </c>
      <c r="B45" s="156" t="s">
        <v>536</v>
      </c>
      <c r="C45" s="182"/>
      <c r="D45" s="182"/>
      <c r="E45" s="182"/>
      <c r="F45" s="182"/>
      <c r="G45" s="182"/>
      <c r="H45" s="182"/>
      <c r="I45" s="182"/>
      <c r="J45" s="182"/>
      <c r="K45" s="182"/>
    </row>
    <row r="46" spans="1:11" ht="39.75" customHeight="1" hidden="1" outlineLevel="1">
      <c r="A46" s="153" t="s">
        <v>367</v>
      </c>
      <c r="B46" s="154" t="s">
        <v>494</v>
      </c>
      <c r="C46" s="187"/>
      <c r="D46" s="187"/>
      <c r="E46" s="187"/>
      <c r="F46" s="187"/>
      <c r="G46" s="187"/>
      <c r="H46" s="187"/>
      <c r="I46" s="187"/>
      <c r="J46" s="187"/>
      <c r="K46" s="187"/>
    </row>
    <row r="47" spans="1:11" ht="39.75" customHeight="1" hidden="1" outlineLevel="1">
      <c r="A47" s="155" t="s">
        <v>367</v>
      </c>
      <c r="B47" s="156" t="s">
        <v>487</v>
      </c>
      <c r="C47" s="182"/>
      <c r="D47" s="182"/>
      <c r="E47" s="182"/>
      <c r="F47" s="182"/>
      <c r="G47" s="182"/>
      <c r="H47" s="182"/>
      <c r="I47" s="182"/>
      <c r="J47" s="182"/>
      <c r="K47" s="182"/>
    </row>
    <row r="48" spans="1:11" ht="39.75" customHeight="1" hidden="1" outlineLevel="1">
      <c r="A48" s="155" t="s">
        <v>367</v>
      </c>
      <c r="B48" s="156" t="s">
        <v>487</v>
      </c>
      <c r="C48" s="182"/>
      <c r="D48" s="182"/>
      <c r="E48" s="182"/>
      <c r="F48" s="182"/>
      <c r="G48" s="182"/>
      <c r="H48" s="182"/>
      <c r="I48" s="182"/>
      <c r="J48" s="182"/>
      <c r="K48" s="182"/>
    </row>
    <row r="49" spans="1:11" ht="39.75" customHeight="1" hidden="1" outlineLevel="1">
      <c r="A49" s="155" t="s">
        <v>536</v>
      </c>
      <c r="B49" s="156" t="s">
        <v>536</v>
      </c>
      <c r="C49" s="182"/>
      <c r="D49" s="182"/>
      <c r="E49" s="182"/>
      <c r="F49" s="182"/>
      <c r="G49" s="182"/>
      <c r="H49" s="182"/>
      <c r="I49" s="182"/>
      <c r="J49" s="182"/>
      <c r="K49" s="182"/>
    </row>
    <row r="50" spans="1:11" ht="39.75" customHeight="1" hidden="1" outlineLevel="1">
      <c r="A50" s="153" t="s">
        <v>367</v>
      </c>
      <c r="B50" s="154" t="s">
        <v>495</v>
      </c>
      <c r="C50" s="187"/>
      <c r="D50" s="187"/>
      <c r="E50" s="187"/>
      <c r="F50" s="187"/>
      <c r="G50" s="187"/>
      <c r="H50" s="187"/>
      <c r="I50" s="187"/>
      <c r="J50" s="187"/>
      <c r="K50" s="187"/>
    </row>
    <row r="51" spans="1:11" ht="39.75" customHeight="1" hidden="1" outlineLevel="1">
      <c r="A51" s="155" t="s">
        <v>367</v>
      </c>
      <c r="B51" s="156" t="s">
        <v>487</v>
      </c>
      <c r="C51" s="182"/>
      <c r="D51" s="182"/>
      <c r="E51" s="182"/>
      <c r="F51" s="182"/>
      <c r="G51" s="182"/>
      <c r="H51" s="182"/>
      <c r="I51" s="182"/>
      <c r="J51" s="182"/>
      <c r="K51" s="182"/>
    </row>
    <row r="52" spans="1:11" ht="39.75" customHeight="1" hidden="1" outlineLevel="1">
      <c r="A52" s="155" t="s">
        <v>367</v>
      </c>
      <c r="B52" s="156" t="s">
        <v>487</v>
      </c>
      <c r="C52" s="182"/>
      <c r="D52" s="182"/>
      <c r="E52" s="182"/>
      <c r="F52" s="182"/>
      <c r="G52" s="182"/>
      <c r="H52" s="182"/>
      <c r="I52" s="182"/>
      <c r="J52" s="182"/>
      <c r="K52" s="182"/>
    </row>
    <row r="53" spans="1:11" ht="39.75" customHeight="1" hidden="1" outlineLevel="1">
      <c r="A53" s="155" t="s">
        <v>536</v>
      </c>
      <c r="B53" s="156" t="s">
        <v>536</v>
      </c>
      <c r="C53" s="182"/>
      <c r="D53" s="182"/>
      <c r="E53" s="182"/>
      <c r="F53" s="182"/>
      <c r="G53" s="182"/>
      <c r="H53" s="182"/>
      <c r="I53" s="182"/>
      <c r="J53" s="182"/>
      <c r="K53" s="182"/>
    </row>
    <row r="54" spans="1:11" ht="68.25" customHeight="1" collapsed="1">
      <c r="A54" s="153" t="s">
        <v>332</v>
      </c>
      <c r="B54" s="154" t="s">
        <v>496</v>
      </c>
      <c r="C54" s="187"/>
      <c r="D54" s="187"/>
      <c r="E54" s="187"/>
      <c r="F54" s="187"/>
      <c r="G54" s="187"/>
      <c r="H54" s="187"/>
      <c r="I54" s="187"/>
      <c r="J54" s="187"/>
      <c r="K54" s="187"/>
    </row>
    <row r="55" spans="1:11" ht="54.75" customHeight="1">
      <c r="A55" s="153" t="s">
        <v>371</v>
      </c>
      <c r="B55" s="154" t="s">
        <v>497</v>
      </c>
      <c r="C55" s="187"/>
      <c r="D55" s="187"/>
      <c r="E55" s="187"/>
      <c r="F55" s="187"/>
      <c r="G55" s="187"/>
      <c r="H55" s="187"/>
      <c r="I55" s="187"/>
      <c r="J55" s="187"/>
      <c r="K55" s="187"/>
    </row>
    <row r="56" spans="1:11" ht="39.75" customHeight="1">
      <c r="A56" s="155" t="s">
        <v>371</v>
      </c>
      <c r="B56" s="156" t="s">
        <v>275</v>
      </c>
      <c r="C56" s="182" t="s">
        <v>776</v>
      </c>
      <c r="D56" s="182" t="s">
        <v>79</v>
      </c>
      <c r="E56" s="182" t="s">
        <v>79</v>
      </c>
      <c r="F56" s="182"/>
      <c r="G56" s="182"/>
      <c r="H56" s="182"/>
      <c r="I56" s="182" t="s">
        <v>830</v>
      </c>
      <c r="J56" s="182"/>
      <c r="K56" s="182"/>
    </row>
    <row r="57" spans="1:11" ht="39.75" customHeight="1">
      <c r="A57" s="155" t="s">
        <v>371</v>
      </c>
      <c r="B57" s="156" t="s">
        <v>276</v>
      </c>
      <c r="C57" s="182" t="s">
        <v>777</v>
      </c>
      <c r="D57" s="182">
        <v>2016</v>
      </c>
      <c r="E57" s="182">
        <v>2016</v>
      </c>
      <c r="F57" s="182"/>
      <c r="G57" s="182"/>
      <c r="H57" s="182"/>
      <c r="I57" s="182" t="s">
        <v>830</v>
      </c>
      <c r="J57" s="182"/>
      <c r="K57" s="182"/>
    </row>
    <row r="58" spans="1:11" ht="39.75" customHeight="1">
      <c r="A58" s="155" t="s">
        <v>371</v>
      </c>
      <c r="B58" s="156" t="s">
        <v>278</v>
      </c>
      <c r="C58" s="182" t="s">
        <v>778</v>
      </c>
      <c r="D58" s="182">
        <v>2016</v>
      </c>
      <c r="E58" s="182">
        <v>2016</v>
      </c>
      <c r="F58" s="182"/>
      <c r="G58" s="182"/>
      <c r="H58" s="182"/>
      <c r="I58" s="182" t="s">
        <v>830</v>
      </c>
      <c r="J58" s="182"/>
      <c r="K58" s="182"/>
    </row>
    <row r="59" spans="1:11" ht="39.75" customHeight="1">
      <c r="A59" s="155" t="s">
        <v>371</v>
      </c>
      <c r="B59" s="156" t="s">
        <v>277</v>
      </c>
      <c r="C59" s="182" t="s">
        <v>779</v>
      </c>
      <c r="D59" s="182">
        <v>2016</v>
      </c>
      <c r="E59" s="182">
        <v>2016</v>
      </c>
      <c r="F59" s="182"/>
      <c r="G59" s="182"/>
      <c r="H59" s="182"/>
      <c r="I59" s="182" t="s">
        <v>830</v>
      </c>
      <c r="J59" s="182"/>
      <c r="K59" s="182"/>
    </row>
    <row r="60" spans="1:11" ht="39.75" customHeight="1">
      <c r="A60" s="155" t="s">
        <v>371</v>
      </c>
      <c r="B60" s="156" t="s">
        <v>801</v>
      </c>
      <c r="C60" s="182" t="s">
        <v>803</v>
      </c>
      <c r="D60" s="182">
        <v>2017</v>
      </c>
      <c r="E60" s="182">
        <v>2017</v>
      </c>
      <c r="F60" s="182"/>
      <c r="G60" s="182"/>
      <c r="H60" s="182"/>
      <c r="I60" s="182" t="s">
        <v>830</v>
      </c>
      <c r="J60" s="182"/>
      <c r="K60" s="182"/>
    </row>
    <row r="61" spans="1:11" ht="100.5" customHeight="1">
      <c r="A61" s="155" t="s">
        <v>371</v>
      </c>
      <c r="B61" s="156" t="s">
        <v>804</v>
      </c>
      <c r="C61" s="182" t="s">
        <v>802</v>
      </c>
      <c r="D61" s="182">
        <v>2020</v>
      </c>
      <c r="E61" s="182">
        <v>2020</v>
      </c>
      <c r="F61" s="182"/>
      <c r="G61" s="182" t="s">
        <v>598</v>
      </c>
      <c r="H61" s="156" t="s">
        <v>599</v>
      </c>
      <c r="I61" s="182" t="s">
        <v>830</v>
      </c>
      <c r="J61" s="182"/>
      <c r="K61" s="182"/>
    </row>
    <row r="62" spans="1:11" ht="68.25" customHeight="1">
      <c r="A62" s="153" t="s">
        <v>372</v>
      </c>
      <c r="B62" s="154" t="s">
        <v>498</v>
      </c>
      <c r="C62" s="187"/>
      <c r="D62" s="187"/>
      <c r="E62" s="187"/>
      <c r="F62" s="187"/>
      <c r="G62" s="187"/>
      <c r="H62" s="187"/>
      <c r="I62" s="187"/>
      <c r="J62" s="187"/>
      <c r="K62" s="187"/>
    </row>
    <row r="63" spans="1:11" ht="39.75" customHeight="1">
      <c r="A63" s="155" t="s">
        <v>372</v>
      </c>
      <c r="B63" s="156" t="s">
        <v>280</v>
      </c>
      <c r="C63" s="182" t="s">
        <v>780</v>
      </c>
      <c r="D63" s="182">
        <v>2016</v>
      </c>
      <c r="E63" s="182">
        <v>2016</v>
      </c>
      <c r="F63" s="182"/>
      <c r="G63" s="182"/>
      <c r="H63" s="182"/>
      <c r="I63" s="182" t="s">
        <v>830</v>
      </c>
      <c r="J63" s="182"/>
      <c r="K63" s="182"/>
    </row>
    <row r="64" spans="1:11" ht="39.75" customHeight="1">
      <c r="A64" s="153" t="s">
        <v>328</v>
      </c>
      <c r="B64" s="154" t="s">
        <v>499</v>
      </c>
      <c r="C64" s="187"/>
      <c r="D64" s="187"/>
      <c r="E64" s="187"/>
      <c r="F64" s="187"/>
      <c r="G64" s="187"/>
      <c r="H64" s="187"/>
      <c r="I64" s="187"/>
      <c r="J64" s="187"/>
      <c r="K64" s="187"/>
    </row>
    <row r="65" spans="1:11" ht="54.75" customHeight="1">
      <c r="A65" s="153" t="s">
        <v>333</v>
      </c>
      <c r="B65" s="154" t="s">
        <v>500</v>
      </c>
      <c r="C65" s="187"/>
      <c r="D65" s="187"/>
      <c r="E65" s="187"/>
      <c r="F65" s="187"/>
      <c r="G65" s="187"/>
      <c r="H65" s="187"/>
      <c r="I65" s="187"/>
      <c r="J65" s="187"/>
      <c r="K65" s="187"/>
    </row>
    <row r="66" spans="1:11" ht="39.75" customHeight="1">
      <c r="A66" s="153" t="s">
        <v>382</v>
      </c>
      <c r="B66" s="154" t="s">
        <v>501</v>
      </c>
      <c r="C66" s="187"/>
      <c r="D66" s="187"/>
      <c r="E66" s="187"/>
      <c r="F66" s="187"/>
      <c r="G66" s="187"/>
      <c r="H66" s="187"/>
      <c r="I66" s="187"/>
      <c r="J66" s="187"/>
      <c r="K66" s="187"/>
    </row>
    <row r="67" spans="1:11" ht="39.75" customHeight="1">
      <c r="A67" s="158" t="s">
        <v>382</v>
      </c>
      <c r="B67" s="159" t="s">
        <v>281</v>
      </c>
      <c r="C67" s="180" t="s">
        <v>781</v>
      </c>
      <c r="D67" s="180">
        <v>2020</v>
      </c>
      <c r="E67" s="180">
        <v>2020</v>
      </c>
      <c r="F67" s="180"/>
      <c r="G67" s="180"/>
      <c r="H67" s="180"/>
      <c r="I67" s="180" t="s">
        <v>830</v>
      </c>
      <c r="J67" s="180"/>
      <c r="K67" s="180"/>
    </row>
    <row r="68" spans="1:11" ht="54.75" customHeight="1">
      <c r="A68" s="153" t="s">
        <v>383</v>
      </c>
      <c r="B68" s="154" t="s">
        <v>502</v>
      </c>
      <c r="C68" s="187"/>
      <c r="D68" s="187"/>
      <c r="E68" s="187"/>
      <c r="F68" s="187"/>
      <c r="G68" s="187"/>
      <c r="H68" s="187"/>
      <c r="I68" s="187"/>
      <c r="J68" s="187"/>
      <c r="K68" s="187"/>
    </row>
    <row r="69" spans="1:11" ht="39.75" customHeight="1">
      <c r="A69" s="158" t="s">
        <v>383</v>
      </c>
      <c r="B69" s="159" t="s">
        <v>283</v>
      </c>
      <c r="C69" s="180" t="s">
        <v>782</v>
      </c>
      <c r="D69" s="180">
        <v>2018</v>
      </c>
      <c r="E69" s="180">
        <v>2018</v>
      </c>
      <c r="F69" s="180"/>
      <c r="G69" s="180"/>
      <c r="H69" s="180"/>
      <c r="I69" s="180" t="s">
        <v>830</v>
      </c>
      <c r="J69" s="180"/>
      <c r="K69" s="180"/>
    </row>
    <row r="70" spans="1:11" ht="39.75" customHeight="1">
      <c r="A70" s="158" t="s">
        <v>383</v>
      </c>
      <c r="B70" s="159" t="s">
        <v>284</v>
      </c>
      <c r="C70" s="180" t="s">
        <v>783</v>
      </c>
      <c r="D70" s="180">
        <v>2018</v>
      </c>
      <c r="E70" s="180">
        <v>2018</v>
      </c>
      <c r="F70" s="180"/>
      <c r="G70" s="180"/>
      <c r="H70" s="180"/>
      <c r="I70" s="180" t="s">
        <v>830</v>
      </c>
      <c r="J70" s="180"/>
      <c r="K70" s="180"/>
    </row>
    <row r="71" spans="1:11" ht="39.75" customHeight="1">
      <c r="A71" s="158" t="s">
        <v>383</v>
      </c>
      <c r="B71" s="159" t="s">
        <v>285</v>
      </c>
      <c r="C71" s="180" t="s">
        <v>784</v>
      </c>
      <c r="D71" s="180">
        <v>2018</v>
      </c>
      <c r="E71" s="180">
        <v>2018</v>
      </c>
      <c r="F71" s="180"/>
      <c r="G71" s="180"/>
      <c r="H71" s="180"/>
      <c r="I71" s="180" t="s">
        <v>830</v>
      </c>
      <c r="J71" s="180"/>
      <c r="K71" s="180"/>
    </row>
    <row r="72" spans="1:11" ht="39.75" customHeight="1">
      <c r="A72" s="158" t="s">
        <v>383</v>
      </c>
      <c r="B72" s="159" t="s">
        <v>286</v>
      </c>
      <c r="C72" s="180" t="s">
        <v>785</v>
      </c>
      <c r="D72" s="180">
        <v>2018</v>
      </c>
      <c r="E72" s="180">
        <v>2018</v>
      </c>
      <c r="F72" s="180"/>
      <c r="G72" s="180"/>
      <c r="H72" s="180"/>
      <c r="I72" s="180" t="s">
        <v>830</v>
      </c>
      <c r="J72" s="180"/>
      <c r="K72" s="180"/>
    </row>
    <row r="73" spans="1:11" ht="39.75" customHeight="1">
      <c r="A73" s="158" t="s">
        <v>383</v>
      </c>
      <c r="B73" s="159" t="s">
        <v>287</v>
      </c>
      <c r="C73" s="180" t="s">
        <v>786</v>
      </c>
      <c r="D73" s="180">
        <v>2016</v>
      </c>
      <c r="E73" s="180">
        <v>2016</v>
      </c>
      <c r="F73" s="180"/>
      <c r="G73" s="180"/>
      <c r="H73" s="180"/>
      <c r="I73" s="180" t="s">
        <v>830</v>
      </c>
      <c r="J73" s="180"/>
      <c r="K73" s="180"/>
    </row>
    <row r="74" spans="1:11" ht="39.75" customHeight="1">
      <c r="A74" s="158" t="s">
        <v>383</v>
      </c>
      <c r="B74" s="159" t="s">
        <v>288</v>
      </c>
      <c r="C74" s="180" t="s">
        <v>787</v>
      </c>
      <c r="D74" s="180" t="s">
        <v>80</v>
      </c>
      <c r="E74" s="180" t="s">
        <v>80</v>
      </c>
      <c r="F74" s="180"/>
      <c r="G74" s="180"/>
      <c r="H74" s="180"/>
      <c r="I74" s="180" t="s">
        <v>830</v>
      </c>
      <c r="J74" s="180"/>
      <c r="K74" s="180"/>
    </row>
    <row r="75" spans="1:11" ht="39.75" customHeight="1">
      <c r="A75" s="158" t="s">
        <v>383</v>
      </c>
      <c r="B75" s="159" t="s">
        <v>289</v>
      </c>
      <c r="C75" s="180" t="s">
        <v>788</v>
      </c>
      <c r="D75" s="180">
        <v>2015</v>
      </c>
      <c r="E75" s="180">
        <v>2015</v>
      </c>
      <c r="F75" s="180"/>
      <c r="G75" s="180"/>
      <c r="H75" s="180"/>
      <c r="I75" s="180" t="s">
        <v>830</v>
      </c>
      <c r="J75" s="180"/>
      <c r="K75" s="180"/>
    </row>
    <row r="76" spans="1:11" ht="53.25" customHeight="1">
      <c r="A76" s="153" t="s">
        <v>334</v>
      </c>
      <c r="B76" s="154" t="s">
        <v>503</v>
      </c>
      <c r="C76" s="187"/>
      <c r="D76" s="187"/>
      <c r="E76" s="187"/>
      <c r="F76" s="187"/>
      <c r="G76" s="187"/>
      <c r="H76" s="187"/>
      <c r="I76" s="187"/>
      <c r="J76" s="187"/>
      <c r="K76" s="187"/>
    </row>
    <row r="77" spans="1:11" ht="39.75" customHeight="1">
      <c r="A77" s="153" t="s">
        <v>386</v>
      </c>
      <c r="B77" s="154" t="s">
        <v>504</v>
      </c>
      <c r="C77" s="187"/>
      <c r="D77" s="187"/>
      <c r="E77" s="187"/>
      <c r="F77" s="187"/>
      <c r="G77" s="187"/>
      <c r="H77" s="187"/>
      <c r="I77" s="187"/>
      <c r="J77" s="187"/>
      <c r="K77" s="187"/>
    </row>
    <row r="78" spans="1:11" ht="39.75" customHeight="1">
      <c r="A78" s="158" t="s">
        <v>386</v>
      </c>
      <c r="B78" s="159" t="s">
        <v>279</v>
      </c>
      <c r="C78" s="180" t="s">
        <v>789</v>
      </c>
      <c r="D78" s="180">
        <v>2016</v>
      </c>
      <c r="E78" s="180">
        <v>2016</v>
      </c>
      <c r="F78" s="180"/>
      <c r="G78" s="180"/>
      <c r="H78" s="180"/>
      <c r="I78" s="180" t="s">
        <v>830</v>
      </c>
      <c r="J78" s="180"/>
      <c r="K78" s="180"/>
    </row>
    <row r="79" spans="1:11" ht="39.75" customHeight="1" hidden="1" outlineLevel="1">
      <c r="A79" s="153" t="s">
        <v>387</v>
      </c>
      <c r="B79" s="154" t="s">
        <v>505</v>
      </c>
      <c r="C79" s="187"/>
      <c r="D79" s="187"/>
      <c r="E79" s="187"/>
      <c r="F79" s="187"/>
      <c r="G79" s="187"/>
      <c r="H79" s="187"/>
      <c r="I79" s="187"/>
      <c r="J79" s="187"/>
      <c r="K79" s="187"/>
    </row>
    <row r="80" spans="1:11" ht="39.75" customHeight="1" hidden="1" outlineLevel="1">
      <c r="A80" s="158" t="s">
        <v>387</v>
      </c>
      <c r="B80" s="159" t="s">
        <v>487</v>
      </c>
      <c r="C80" s="180"/>
      <c r="D80" s="180"/>
      <c r="E80" s="180"/>
      <c r="F80" s="180"/>
      <c r="G80" s="180"/>
      <c r="H80" s="180"/>
      <c r="I80" s="180"/>
      <c r="J80" s="180"/>
      <c r="K80" s="180"/>
    </row>
    <row r="81" spans="1:11" ht="39.75" customHeight="1" hidden="1" outlineLevel="1">
      <c r="A81" s="158" t="s">
        <v>387</v>
      </c>
      <c r="B81" s="159" t="s">
        <v>487</v>
      </c>
      <c r="C81" s="180"/>
      <c r="D81" s="180"/>
      <c r="E81" s="180"/>
      <c r="F81" s="180"/>
      <c r="G81" s="180"/>
      <c r="H81" s="180"/>
      <c r="I81" s="180"/>
      <c r="J81" s="180"/>
      <c r="K81" s="180"/>
    </row>
    <row r="82" spans="1:11" ht="39.75" customHeight="1" hidden="1" outlineLevel="1">
      <c r="A82" s="158" t="s">
        <v>536</v>
      </c>
      <c r="B82" s="159" t="s">
        <v>536</v>
      </c>
      <c r="C82" s="180"/>
      <c r="D82" s="180"/>
      <c r="E82" s="180"/>
      <c r="F82" s="180"/>
      <c r="G82" s="180"/>
      <c r="H82" s="180"/>
      <c r="I82" s="180"/>
      <c r="J82" s="180"/>
      <c r="K82" s="180"/>
    </row>
    <row r="83" spans="1:11" ht="39.75" customHeight="1" collapsed="1">
      <c r="A83" s="153" t="s">
        <v>335</v>
      </c>
      <c r="B83" s="154" t="s">
        <v>506</v>
      </c>
      <c r="C83" s="187"/>
      <c r="D83" s="187"/>
      <c r="E83" s="187"/>
      <c r="F83" s="187"/>
      <c r="G83" s="187"/>
      <c r="H83" s="187"/>
      <c r="I83" s="187"/>
      <c r="J83" s="187"/>
      <c r="K83" s="187"/>
    </row>
    <row r="84" spans="1:11" ht="39.75" customHeight="1" hidden="1" outlineLevel="1">
      <c r="A84" s="153" t="s">
        <v>390</v>
      </c>
      <c r="B84" s="154" t="s">
        <v>507</v>
      </c>
      <c r="C84" s="187"/>
      <c r="D84" s="187"/>
      <c r="E84" s="187"/>
      <c r="F84" s="187"/>
      <c r="G84" s="187"/>
      <c r="H84" s="187"/>
      <c r="I84" s="187"/>
      <c r="J84" s="187"/>
      <c r="K84" s="187"/>
    </row>
    <row r="85" spans="1:11" ht="39.75" customHeight="1" hidden="1" outlineLevel="1">
      <c r="A85" s="158" t="s">
        <v>390</v>
      </c>
      <c r="B85" s="159" t="s">
        <v>487</v>
      </c>
      <c r="C85" s="180"/>
      <c r="D85" s="180"/>
      <c r="E85" s="180"/>
      <c r="F85" s="180"/>
      <c r="G85" s="180"/>
      <c r="H85" s="180"/>
      <c r="I85" s="180"/>
      <c r="J85" s="180"/>
      <c r="K85" s="180"/>
    </row>
    <row r="86" spans="1:11" ht="39.75" customHeight="1" hidden="1" outlineLevel="1">
      <c r="A86" s="158" t="s">
        <v>390</v>
      </c>
      <c r="B86" s="159" t="s">
        <v>487</v>
      </c>
      <c r="C86" s="180"/>
      <c r="D86" s="180"/>
      <c r="E86" s="180"/>
      <c r="F86" s="180"/>
      <c r="G86" s="180"/>
      <c r="H86" s="180"/>
      <c r="I86" s="180"/>
      <c r="J86" s="180"/>
      <c r="K86" s="180"/>
    </row>
    <row r="87" spans="1:11" ht="39.75" customHeight="1" hidden="1" outlineLevel="1">
      <c r="A87" s="158" t="s">
        <v>536</v>
      </c>
      <c r="B87" s="159" t="s">
        <v>536</v>
      </c>
      <c r="C87" s="180"/>
      <c r="D87" s="180"/>
      <c r="E87" s="180"/>
      <c r="F87" s="180"/>
      <c r="G87" s="180"/>
      <c r="H87" s="180"/>
      <c r="I87" s="180"/>
      <c r="J87" s="180"/>
      <c r="K87" s="180"/>
    </row>
    <row r="88" spans="1:11" ht="39.75" customHeight="1" hidden="1" outlineLevel="1">
      <c r="A88" s="153" t="s">
        <v>391</v>
      </c>
      <c r="B88" s="154" t="s">
        <v>508</v>
      </c>
      <c r="C88" s="187"/>
      <c r="D88" s="187"/>
      <c r="E88" s="187"/>
      <c r="F88" s="187"/>
      <c r="G88" s="187"/>
      <c r="H88" s="187"/>
      <c r="I88" s="187"/>
      <c r="J88" s="187"/>
      <c r="K88" s="187"/>
    </row>
    <row r="89" spans="1:11" ht="39.75" customHeight="1" hidden="1" outlineLevel="1">
      <c r="A89" s="158" t="s">
        <v>391</v>
      </c>
      <c r="B89" s="159" t="s">
        <v>487</v>
      </c>
      <c r="C89" s="180"/>
      <c r="D89" s="180"/>
      <c r="E89" s="180"/>
      <c r="F89" s="180"/>
      <c r="G89" s="180"/>
      <c r="H89" s="180"/>
      <c r="I89" s="180"/>
      <c r="J89" s="180"/>
      <c r="K89" s="180"/>
    </row>
    <row r="90" spans="1:11" ht="39.75" customHeight="1" hidden="1" outlineLevel="1">
      <c r="A90" s="158" t="s">
        <v>391</v>
      </c>
      <c r="B90" s="159" t="s">
        <v>487</v>
      </c>
      <c r="C90" s="180"/>
      <c r="D90" s="180"/>
      <c r="E90" s="180"/>
      <c r="F90" s="180"/>
      <c r="G90" s="180"/>
      <c r="H90" s="180"/>
      <c r="I90" s="180"/>
      <c r="J90" s="180"/>
      <c r="K90" s="180"/>
    </row>
    <row r="91" spans="1:11" ht="39.75" customHeight="1" hidden="1" outlineLevel="1">
      <c r="A91" s="158" t="s">
        <v>536</v>
      </c>
      <c r="B91" s="159" t="s">
        <v>536</v>
      </c>
      <c r="C91" s="180"/>
      <c r="D91" s="180"/>
      <c r="E91" s="180"/>
      <c r="F91" s="180"/>
      <c r="G91" s="180"/>
      <c r="H91" s="180"/>
      <c r="I91" s="180"/>
      <c r="J91" s="180"/>
      <c r="K91" s="180"/>
    </row>
    <row r="92" spans="1:11" ht="39.75" customHeight="1" hidden="1" outlineLevel="1">
      <c r="A92" s="153" t="s">
        <v>392</v>
      </c>
      <c r="B92" s="154" t="s">
        <v>509</v>
      </c>
      <c r="C92" s="187"/>
      <c r="D92" s="187"/>
      <c r="E92" s="187"/>
      <c r="F92" s="187"/>
      <c r="G92" s="187"/>
      <c r="H92" s="187"/>
      <c r="I92" s="187"/>
      <c r="J92" s="187"/>
      <c r="K92" s="187"/>
    </row>
    <row r="93" spans="1:11" ht="39.75" customHeight="1" hidden="1" outlineLevel="1">
      <c r="A93" s="158" t="s">
        <v>392</v>
      </c>
      <c r="B93" s="159" t="s">
        <v>487</v>
      </c>
      <c r="C93" s="180"/>
      <c r="D93" s="180"/>
      <c r="E93" s="180"/>
      <c r="F93" s="180"/>
      <c r="G93" s="180"/>
      <c r="H93" s="180"/>
      <c r="I93" s="180"/>
      <c r="J93" s="180"/>
      <c r="K93" s="180"/>
    </row>
    <row r="94" spans="1:11" ht="39.75" customHeight="1" hidden="1" outlineLevel="1">
      <c r="A94" s="158" t="s">
        <v>392</v>
      </c>
      <c r="B94" s="159" t="s">
        <v>487</v>
      </c>
      <c r="C94" s="180"/>
      <c r="D94" s="180"/>
      <c r="E94" s="180"/>
      <c r="F94" s="180"/>
      <c r="G94" s="180"/>
      <c r="H94" s="180"/>
      <c r="I94" s="180"/>
      <c r="J94" s="180"/>
      <c r="K94" s="180"/>
    </row>
    <row r="95" spans="1:11" ht="39.75" customHeight="1" hidden="1" outlineLevel="1">
      <c r="A95" s="158" t="s">
        <v>536</v>
      </c>
      <c r="B95" s="159" t="s">
        <v>536</v>
      </c>
      <c r="C95" s="180"/>
      <c r="D95" s="180"/>
      <c r="E95" s="180"/>
      <c r="F95" s="180"/>
      <c r="G95" s="180"/>
      <c r="H95" s="180"/>
      <c r="I95" s="180"/>
      <c r="J95" s="180"/>
      <c r="K95" s="180"/>
    </row>
    <row r="96" spans="1:11" ht="39.75" customHeight="1" hidden="1" outlineLevel="1">
      <c r="A96" s="153" t="s">
        <v>393</v>
      </c>
      <c r="B96" s="154" t="s">
        <v>510</v>
      </c>
      <c r="C96" s="187"/>
      <c r="D96" s="187"/>
      <c r="E96" s="187"/>
      <c r="F96" s="187"/>
      <c r="G96" s="187"/>
      <c r="H96" s="187"/>
      <c r="I96" s="187"/>
      <c r="J96" s="187"/>
      <c r="K96" s="187"/>
    </row>
    <row r="97" spans="1:11" ht="39.75" customHeight="1" hidden="1" outlineLevel="1">
      <c r="A97" s="158" t="s">
        <v>393</v>
      </c>
      <c r="B97" s="159" t="s">
        <v>487</v>
      </c>
      <c r="C97" s="180"/>
      <c r="D97" s="180"/>
      <c r="E97" s="180"/>
      <c r="F97" s="180"/>
      <c r="G97" s="180"/>
      <c r="H97" s="180"/>
      <c r="I97" s="180"/>
      <c r="J97" s="180"/>
      <c r="K97" s="180"/>
    </row>
    <row r="98" spans="1:11" ht="39.75" customHeight="1" hidden="1" outlineLevel="1">
      <c r="A98" s="158" t="s">
        <v>393</v>
      </c>
      <c r="B98" s="159" t="s">
        <v>487</v>
      </c>
      <c r="C98" s="180"/>
      <c r="D98" s="180"/>
      <c r="E98" s="180"/>
      <c r="F98" s="180"/>
      <c r="G98" s="180"/>
      <c r="H98" s="180"/>
      <c r="I98" s="180"/>
      <c r="J98" s="180"/>
      <c r="K98" s="180"/>
    </row>
    <row r="99" spans="1:11" ht="39.75" customHeight="1" hidden="1" outlineLevel="1">
      <c r="A99" s="158" t="s">
        <v>536</v>
      </c>
      <c r="B99" s="159" t="s">
        <v>536</v>
      </c>
      <c r="C99" s="180"/>
      <c r="D99" s="180"/>
      <c r="E99" s="180"/>
      <c r="F99" s="180"/>
      <c r="G99" s="180"/>
      <c r="H99" s="180"/>
      <c r="I99" s="180"/>
      <c r="J99" s="180"/>
      <c r="K99" s="180"/>
    </row>
    <row r="100" spans="1:11" ht="58.5" customHeight="1" collapsed="1">
      <c r="A100" s="153" t="s">
        <v>511</v>
      </c>
      <c r="B100" s="154" t="s">
        <v>512</v>
      </c>
      <c r="C100" s="187"/>
      <c r="D100" s="187"/>
      <c r="E100" s="187"/>
      <c r="F100" s="187"/>
      <c r="G100" s="187"/>
      <c r="H100" s="187"/>
      <c r="I100" s="187"/>
      <c r="J100" s="187"/>
      <c r="K100" s="187"/>
    </row>
    <row r="101" spans="1:11" ht="39.75" customHeight="1">
      <c r="A101" s="158" t="s">
        <v>511</v>
      </c>
      <c r="B101" s="159" t="s">
        <v>235</v>
      </c>
      <c r="C101" s="180" t="s">
        <v>790</v>
      </c>
      <c r="D101" s="180">
        <v>2015</v>
      </c>
      <c r="E101" s="180">
        <v>2015</v>
      </c>
      <c r="F101" s="180"/>
      <c r="G101" s="180"/>
      <c r="H101" s="180"/>
      <c r="I101" s="180" t="s">
        <v>830</v>
      </c>
      <c r="J101" s="180"/>
      <c r="K101" s="180"/>
    </row>
    <row r="102" spans="1:11" ht="39.75" customHeight="1">
      <c r="A102" s="158" t="s">
        <v>511</v>
      </c>
      <c r="B102" s="159" t="s">
        <v>236</v>
      </c>
      <c r="C102" s="180" t="s">
        <v>791</v>
      </c>
      <c r="D102" s="180" t="s">
        <v>81</v>
      </c>
      <c r="E102" s="180">
        <v>2017</v>
      </c>
      <c r="F102" s="180"/>
      <c r="G102" s="180"/>
      <c r="H102" s="180"/>
      <c r="I102" s="180" t="s">
        <v>830</v>
      </c>
      <c r="J102" s="180"/>
      <c r="K102" s="180"/>
    </row>
    <row r="103" spans="1:11" ht="39.75" customHeight="1">
      <c r="A103" s="158" t="s">
        <v>511</v>
      </c>
      <c r="B103" s="159" t="s">
        <v>237</v>
      </c>
      <c r="C103" s="180" t="s">
        <v>792</v>
      </c>
      <c r="D103" s="180" t="s">
        <v>82</v>
      </c>
      <c r="E103" s="180">
        <v>2017</v>
      </c>
      <c r="F103" s="180"/>
      <c r="G103" s="180"/>
      <c r="H103" s="180"/>
      <c r="I103" s="180" t="s">
        <v>830</v>
      </c>
      <c r="J103" s="180"/>
      <c r="K103" s="180"/>
    </row>
    <row r="104" spans="1:11" ht="39.75" customHeight="1">
      <c r="A104" s="153" t="s">
        <v>513</v>
      </c>
      <c r="B104" s="154" t="s">
        <v>516</v>
      </c>
      <c r="C104" s="187"/>
      <c r="D104" s="187"/>
      <c r="E104" s="187"/>
      <c r="F104" s="187"/>
      <c r="G104" s="187"/>
      <c r="H104" s="187"/>
      <c r="I104" s="187"/>
      <c r="J104" s="187"/>
      <c r="K104" s="187"/>
    </row>
    <row r="105" spans="1:11" ht="39.75" customHeight="1">
      <c r="A105" s="158" t="s">
        <v>513</v>
      </c>
      <c r="B105" s="159" t="s">
        <v>238</v>
      </c>
      <c r="C105" s="180" t="s">
        <v>793</v>
      </c>
      <c r="D105" s="180">
        <v>2015</v>
      </c>
      <c r="E105" s="180">
        <v>2015</v>
      </c>
      <c r="F105" s="180"/>
      <c r="G105" s="180"/>
      <c r="H105" s="180"/>
      <c r="I105" s="180" t="s">
        <v>830</v>
      </c>
      <c r="J105" s="180"/>
      <c r="K105" s="180"/>
    </row>
    <row r="106" spans="1:11" ht="39.75" customHeight="1" hidden="1" outlineLevel="1">
      <c r="A106" s="153" t="s">
        <v>517</v>
      </c>
      <c r="B106" s="154" t="s">
        <v>518</v>
      </c>
      <c r="C106" s="187"/>
      <c r="D106" s="187"/>
      <c r="E106" s="187"/>
      <c r="F106" s="187"/>
      <c r="G106" s="187"/>
      <c r="H106" s="187"/>
      <c r="I106" s="187"/>
      <c r="J106" s="187"/>
      <c r="K106" s="187"/>
    </row>
    <row r="107" spans="1:11" ht="39.75" customHeight="1" hidden="1" outlineLevel="1">
      <c r="A107" s="158" t="s">
        <v>517</v>
      </c>
      <c r="B107" s="159" t="s">
        <v>487</v>
      </c>
      <c r="C107" s="180"/>
      <c r="D107" s="180"/>
      <c r="E107" s="180"/>
      <c r="F107" s="180"/>
      <c r="G107" s="180"/>
      <c r="H107" s="180"/>
      <c r="I107" s="180"/>
      <c r="J107" s="180"/>
      <c r="K107" s="180"/>
    </row>
    <row r="108" spans="1:11" ht="39.75" customHeight="1" hidden="1" outlineLevel="1">
      <c r="A108" s="158" t="s">
        <v>517</v>
      </c>
      <c r="B108" s="159" t="s">
        <v>487</v>
      </c>
      <c r="C108" s="180"/>
      <c r="D108" s="180"/>
      <c r="E108" s="180"/>
      <c r="F108" s="180"/>
      <c r="G108" s="180"/>
      <c r="H108" s="180"/>
      <c r="I108" s="180"/>
      <c r="J108" s="180"/>
      <c r="K108" s="180"/>
    </row>
    <row r="109" spans="1:11" ht="39.75" customHeight="1" hidden="1" outlineLevel="1">
      <c r="A109" s="158" t="s">
        <v>536</v>
      </c>
      <c r="B109" s="159" t="s">
        <v>536</v>
      </c>
      <c r="C109" s="180"/>
      <c r="D109" s="180"/>
      <c r="E109" s="180"/>
      <c r="F109" s="180"/>
      <c r="G109" s="180"/>
      <c r="H109" s="180"/>
      <c r="I109" s="180"/>
      <c r="J109" s="180"/>
      <c r="K109" s="180"/>
    </row>
    <row r="110" spans="1:11" ht="39.75" customHeight="1" hidden="1" outlineLevel="1">
      <c r="A110" s="153" t="s">
        <v>519</v>
      </c>
      <c r="B110" s="154" t="s">
        <v>520</v>
      </c>
      <c r="C110" s="187"/>
      <c r="D110" s="187"/>
      <c r="E110" s="187"/>
      <c r="F110" s="187"/>
      <c r="G110" s="187"/>
      <c r="H110" s="187"/>
      <c r="I110" s="187"/>
      <c r="J110" s="187"/>
      <c r="K110" s="187"/>
    </row>
    <row r="111" spans="1:11" ht="39.75" customHeight="1" hidden="1" outlineLevel="1">
      <c r="A111" s="158" t="s">
        <v>519</v>
      </c>
      <c r="B111" s="159" t="s">
        <v>487</v>
      </c>
      <c r="C111" s="180"/>
      <c r="D111" s="180"/>
      <c r="E111" s="180"/>
      <c r="F111" s="180"/>
      <c r="G111" s="180"/>
      <c r="H111" s="180"/>
      <c r="I111" s="180"/>
      <c r="J111" s="180"/>
      <c r="K111" s="180"/>
    </row>
    <row r="112" spans="1:11" ht="39.75" customHeight="1" hidden="1" outlineLevel="1">
      <c r="A112" s="158" t="s">
        <v>519</v>
      </c>
      <c r="B112" s="159" t="s">
        <v>487</v>
      </c>
      <c r="C112" s="180"/>
      <c r="D112" s="180"/>
      <c r="E112" s="180"/>
      <c r="F112" s="180"/>
      <c r="G112" s="180"/>
      <c r="H112" s="180"/>
      <c r="I112" s="180"/>
      <c r="J112" s="180"/>
      <c r="K112" s="180"/>
    </row>
    <row r="113" spans="1:11" ht="39.75" customHeight="1" hidden="1" outlineLevel="1">
      <c r="A113" s="158" t="s">
        <v>536</v>
      </c>
      <c r="B113" s="159" t="s">
        <v>536</v>
      </c>
      <c r="C113" s="180"/>
      <c r="D113" s="180"/>
      <c r="E113" s="180"/>
      <c r="F113" s="180"/>
      <c r="G113" s="180"/>
      <c r="H113" s="180"/>
      <c r="I113" s="180"/>
      <c r="J113" s="180"/>
      <c r="K113" s="180"/>
    </row>
    <row r="114" spans="1:11" ht="56.25" customHeight="1" collapsed="1">
      <c r="A114" s="153" t="s">
        <v>336</v>
      </c>
      <c r="B114" s="154" t="s">
        <v>521</v>
      </c>
      <c r="C114" s="187"/>
      <c r="D114" s="187"/>
      <c r="E114" s="187"/>
      <c r="F114" s="187"/>
      <c r="G114" s="187"/>
      <c r="H114" s="187"/>
      <c r="I114" s="187"/>
      <c r="J114" s="187"/>
      <c r="K114" s="187"/>
    </row>
    <row r="115" spans="1:11" ht="39.75" customHeight="1" hidden="1" outlineLevel="1">
      <c r="A115" s="153" t="s">
        <v>394</v>
      </c>
      <c r="B115" s="154" t="s">
        <v>522</v>
      </c>
      <c r="C115" s="187"/>
      <c r="D115" s="187"/>
      <c r="E115" s="187"/>
      <c r="F115" s="187"/>
      <c r="G115" s="187"/>
      <c r="H115" s="187"/>
      <c r="I115" s="187"/>
      <c r="J115" s="187"/>
      <c r="K115" s="187"/>
    </row>
    <row r="116" spans="1:11" ht="39.75" customHeight="1" hidden="1" outlineLevel="1">
      <c r="A116" s="158" t="s">
        <v>394</v>
      </c>
      <c r="B116" s="159" t="s">
        <v>487</v>
      </c>
      <c r="C116" s="180"/>
      <c r="D116" s="180"/>
      <c r="E116" s="180"/>
      <c r="F116" s="180"/>
      <c r="G116" s="180"/>
      <c r="H116" s="180"/>
      <c r="I116" s="180"/>
      <c r="J116" s="180"/>
      <c r="K116" s="180"/>
    </row>
    <row r="117" spans="1:11" ht="39.75" customHeight="1" hidden="1" outlineLevel="1">
      <c r="A117" s="158" t="s">
        <v>394</v>
      </c>
      <c r="B117" s="159" t="s">
        <v>487</v>
      </c>
      <c r="C117" s="180"/>
      <c r="D117" s="180"/>
      <c r="E117" s="180"/>
      <c r="F117" s="180"/>
      <c r="G117" s="180"/>
      <c r="H117" s="180"/>
      <c r="I117" s="180"/>
      <c r="J117" s="180"/>
      <c r="K117" s="180"/>
    </row>
    <row r="118" spans="1:11" ht="39.75" customHeight="1" hidden="1" outlineLevel="1">
      <c r="A118" s="158" t="s">
        <v>536</v>
      </c>
      <c r="B118" s="159" t="s">
        <v>536</v>
      </c>
      <c r="C118" s="180"/>
      <c r="D118" s="180"/>
      <c r="E118" s="180"/>
      <c r="F118" s="180"/>
      <c r="G118" s="180"/>
      <c r="H118" s="180"/>
      <c r="I118" s="180"/>
      <c r="J118" s="180"/>
      <c r="K118" s="180"/>
    </row>
    <row r="119" spans="1:11" ht="39.75" customHeight="1" hidden="1" outlineLevel="1">
      <c r="A119" s="153" t="s">
        <v>395</v>
      </c>
      <c r="B119" s="154" t="s">
        <v>523</v>
      </c>
      <c r="C119" s="187"/>
      <c r="D119" s="187"/>
      <c r="E119" s="187"/>
      <c r="F119" s="187"/>
      <c r="G119" s="187"/>
      <c r="H119" s="187"/>
      <c r="I119" s="187"/>
      <c r="J119" s="187"/>
      <c r="K119" s="187"/>
    </row>
    <row r="120" spans="1:11" ht="39.75" customHeight="1" hidden="1" outlineLevel="1">
      <c r="A120" s="158" t="s">
        <v>395</v>
      </c>
      <c r="B120" s="159" t="s">
        <v>487</v>
      </c>
      <c r="C120" s="180"/>
      <c r="D120" s="180"/>
      <c r="E120" s="180"/>
      <c r="F120" s="180"/>
      <c r="G120" s="180"/>
      <c r="H120" s="180"/>
      <c r="I120" s="180"/>
      <c r="J120" s="180"/>
      <c r="K120" s="180"/>
    </row>
    <row r="121" spans="1:11" ht="39.75" customHeight="1" hidden="1" outlineLevel="1">
      <c r="A121" s="158" t="s">
        <v>395</v>
      </c>
      <c r="B121" s="159" t="s">
        <v>487</v>
      </c>
      <c r="C121" s="180"/>
      <c r="D121" s="180"/>
      <c r="E121" s="180"/>
      <c r="F121" s="180"/>
      <c r="G121" s="180"/>
      <c r="H121" s="180"/>
      <c r="I121" s="180"/>
      <c r="J121" s="180"/>
      <c r="K121" s="180"/>
    </row>
    <row r="122" spans="1:11" ht="39.75" customHeight="1" hidden="1" outlineLevel="1">
      <c r="A122" s="158" t="s">
        <v>536</v>
      </c>
      <c r="B122" s="159" t="s">
        <v>536</v>
      </c>
      <c r="C122" s="180"/>
      <c r="D122" s="180"/>
      <c r="E122" s="180"/>
      <c r="F122" s="180"/>
      <c r="G122" s="180"/>
      <c r="H122" s="180"/>
      <c r="I122" s="180"/>
      <c r="J122" s="180"/>
      <c r="K122" s="180"/>
    </row>
    <row r="123" spans="1:11" ht="57" customHeight="1" collapsed="1">
      <c r="A123" s="153" t="s">
        <v>524</v>
      </c>
      <c r="B123" s="154" t="s">
        <v>525</v>
      </c>
      <c r="C123" s="187"/>
      <c r="D123" s="187"/>
      <c r="E123" s="187"/>
      <c r="F123" s="187"/>
      <c r="G123" s="187"/>
      <c r="H123" s="187"/>
      <c r="I123" s="187"/>
      <c r="J123" s="187"/>
      <c r="K123" s="187"/>
    </row>
    <row r="124" spans="1:11" ht="53.25" customHeight="1" hidden="1" outlineLevel="1">
      <c r="A124" s="153" t="s">
        <v>526</v>
      </c>
      <c r="B124" s="154" t="s">
        <v>527</v>
      </c>
      <c r="C124" s="187"/>
      <c r="D124" s="187"/>
      <c r="E124" s="187"/>
      <c r="F124" s="187"/>
      <c r="G124" s="187"/>
      <c r="H124" s="187"/>
      <c r="I124" s="187"/>
      <c r="J124" s="187"/>
      <c r="K124" s="187"/>
    </row>
    <row r="125" spans="1:11" ht="39.75" customHeight="1" hidden="1" outlineLevel="1">
      <c r="A125" s="161" t="s">
        <v>526</v>
      </c>
      <c r="B125" s="162" t="s">
        <v>487</v>
      </c>
      <c r="C125" s="188"/>
      <c r="D125" s="188"/>
      <c r="E125" s="188"/>
      <c r="F125" s="188"/>
      <c r="G125" s="188"/>
      <c r="H125" s="188"/>
      <c r="I125" s="188"/>
      <c r="J125" s="188"/>
      <c r="K125" s="188"/>
    </row>
    <row r="126" spans="1:11" ht="39.75" customHeight="1" hidden="1" outlineLevel="1">
      <c r="A126" s="161" t="s">
        <v>526</v>
      </c>
      <c r="B126" s="162" t="s">
        <v>487</v>
      </c>
      <c r="C126" s="188"/>
      <c r="D126" s="188"/>
      <c r="E126" s="188"/>
      <c r="F126" s="188"/>
      <c r="G126" s="188"/>
      <c r="H126" s="188"/>
      <c r="I126" s="188"/>
      <c r="J126" s="188"/>
      <c r="K126" s="188"/>
    </row>
    <row r="127" spans="1:11" ht="39.75" customHeight="1" hidden="1" outlineLevel="1">
      <c r="A127" s="161" t="s">
        <v>536</v>
      </c>
      <c r="B127" s="162" t="s">
        <v>536</v>
      </c>
      <c r="C127" s="188"/>
      <c r="D127" s="188"/>
      <c r="E127" s="188"/>
      <c r="F127" s="188"/>
      <c r="G127" s="188"/>
      <c r="H127" s="188"/>
      <c r="I127" s="188"/>
      <c r="J127" s="188"/>
      <c r="K127" s="188"/>
    </row>
    <row r="128" spans="1:11" ht="39.75" customHeight="1" hidden="1" outlineLevel="1">
      <c r="A128" s="153" t="s">
        <v>528</v>
      </c>
      <c r="B128" s="154" t="s">
        <v>529</v>
      </c>
      <c r="C128" s="187"/>
      <c r="D128" s="187"/>
      <c r="E128" s="187"/>
      <c r="F128" s="187"/>
      <c r="G128" s="187"/>
      <c r="H128" s="187"/>
      <c r="I128" s="187"/>
      <c r="J128" s="187"/>
      <c r="K128" s="187"/>
    </row>
    <row r="129" spans="1:11" ht="39.75" customHeight="1" hidden="1" outlineLevel="1">
      <c r="A129" s="161" t="s">
        <v>528</v>
      </c>
      <c r="B129" s="162" t="s">
        <v>487</v>
      </c>
      <c r="C129" s="188"/>
      <c r="D129" s="188"/>
      <c r="E129" s="188"/>
      <c r="F129" s="188"/>
      <c r="G129" s="188"/>
      <c r="H129" s="188"/>
      <c r="I129" s="188"/>
      <c r="J129" s="188"/>
      <c r="K129" s="188"/>
    </row>
    <row r="130" spans="1:11" ht="39.75" customHeight="1" hidden="1" outlineLevel="1">
      <c r="A130" s="161" t="s">
        <v>528</v>
      </c>
      <c r="B130" s="162" t="s">
        <v>487</v>
      </c>
      <c r="C130" s="188"/>
      <c r="D130" s="188"/>
      <c r="E130" s="188"/>
      <c r="F130" s="188"/>
      <c r="G130" s="188"/>
      <c r="H130" s="188"/>
      <c r="I130" s="188"/>
      <c r="J130" s="188"/>
      <c r="K130" s="188"/>
    </row>
    <row r="131" spans="1:11" ht="39.75" customHeight="1" hidden="1" outlineLevel="1">
      <c r="A131" s="161" t="s">
        <v>536</v>
      </c>
      <c r="B131" s="162" t="s">
        <v>536</v>
      </c>
      <c r="C131" s="188"/>
      <c r="D131" s="188"/>
      <c r="E131" s="188"/>
      <c r="F131" s="188"/>
      <c r="G131" s="188"/>
      <c r="H131" s="188"/>
      <c r="I131" s="188"/>
      <c r="J131" s="188"/>
      <c r="K131" s="188"/>
    </row>
    <row r="132" spans="1:11" ht="39.75" customHeight="1" collapsed="1">
      <c r="A132" s="153" t="s">
        <v>530</v>
      </c>
      <c r="B132" s="154" t="s">
        <v>531</v>
      </c>
      <c r="C132" s="187"/>
      <c r="D132" s="187"/>
      <c r="E132" s="187"/>
      <c r="F132" s="187"/>
      <c r="G132" s="187"/>
      <c r="H132" s="187"/>
      <c r="I132" s="187"/>
      <c r="J132" s="187"/>
      <c r="K132" s="187"/>
    </row>
    <row r="133" spans="1:11" ht="39.75" customHeight="1">
      <c r="A133" s="164" t="s">
        <v>530</v>
      </c>
      <c r="B133" s="165" t="s">
        <v>270</v>
      </c>
      <c r="C133" s="189" t="s">
        <v>794</v>
      </c>
      <c r="D133" s="189">
        <v>2016</v>
      </c>
      <c r="E133" s="189">
        <v>2016</v>
      </c>
      <c r="F133" s="189"/>
      <c r="G133" s="189"/>
      <c r="H133" s="189"/>
      <c r="I133" s="189" t="s">
        <v>830</v>
      </c>
      <c r="J133" s="189"/>
      <c r="K133" s="189"/>
    </row>
    <row r="134" spans="1:11" ht="39.75" customHeight="1">
      <c r="A134" s="164" t="s">
        <v>530</v>
      </c>
      <c r="B134" s="165" t="s">
        <v>271</v>
      </c>
      <c r="C134" s="189" t="s">
        <v>795</v>
      </c>
      <c r="D134" s="189">
        <v>2018</v>
      </c>
      <c r="E134" s="189">
        <v>2018</v>
      </c>
      <c r="F134" s="189"/>
      <c r="G134" s="189"/>
      <c r="H134" s="189"/>
      <c r="I134" s="189" t="s">
        <v>830</v>
      </c>
      <c r="J134" s="189"/>
      <c r="K134" s="189"/>
    </row>
    <row r="135" spans="1:11" ht="39.75" customHeight="1">
      <c r="A135" s="164" t="s">
        <v>530</v>
      </c>
      <c r="B135" s="165" t="s">
        <v>272</v>
      </c>
      <c r="C135" s="189" t="s">
        <v>796</v>
      </c>
      <c r="D135" s="189">
        <v>2018</v>
      </c>
      <c r="E135" s="189">
        <v>2018</v>
      </c>
      <c r="F135" s="189"/>
      <c r="G135" s="189"/>
      <c r="H135" s="189"/>
      <c r="I135" s="189" t="s">
        <v>830</v>
      </c>
      <c r="J135" s="189"/>
      <c r="K135" s="189"/>
    </row>
    <row r="136" spans="1:11" ht="39.75" customHeight="1">
      <c r="A136" s="164" t="s">
        <v>530</v>
      </c>
      <c r="B136" s="165" t="s">
        <v>273</v>
      </c>
      <c r="C136" s="189" t="s">
        <v>797</v>
      </c>
      <c r="D136" s="189">
        <v>2018</v>
      </c>
      <c r="E136" s="189">
        <v>2018</v>
      </c>
      <c r="F136" s="189"/>
      <c r="G136" s="189"/>
      <c r="H136" s="189"/>
      <c r="I136" s="189" t="s">
        <v>830</v>
      </c>
      <c r="J136" s="189"/>
      <c r="K136" s="189"/>
    </row>
    <row r="137" spans="1:11" ht="39.75" customHeight="1">
      <c r="A137" s="164" t="s">
        <v>530</v>
      </c>
      <c r="B137" s="165" t="s">
        <v>274</v>
      </c>
      <c r="C137" s="189" t="s">
        <v>798</v>
      </c>
      <c r="D137" s="189">
        <v>2018</v>
      </c>
      <c r="E137" s="189">
        <v>2018</v>
      </c>
      <c r="F137" s="189"/>
      <c r="G137" s="189"/>
      <c r="H137" s="189"/>
      <c r="I137" s="189" t="s">
        <v>830</v>
      </c>
      <c r="J137" s="189"/>
      <c r="K137" s="189"/>
    </row>
    <row r="138" spans="1:11" ht="39.75" customHeight="1">
      <c r="A138" s="153" t="s">
        <v>532</v>
      </c>
      <c r="B138" s="154" t="s">
        <v>533</v>
      </c>
      <c r="C138" s="187"/>
      <c r="D138" s="187"/>
      <c r="E138" s="187"/>
      <c r="F138" s="187"/>
      <c r="G138" s="187"/>
      <c r="H138" s="187"/>
      <c r="I138" s="187"/>
      <c r="J138" s="187"/>
      <c r="K138" s="187"/>
    </row>
    <row r="139" spans="1:11" ht="39.75" customHeight="1" hidden="1" outlineLevel="1">
      <c r="A139" s="170" t="s">
        <v>532</v>
      </c>
      <c r="B139" s="171" t="s">
        <v>487</v>
      </c>
      <c r="C139" s="190"/>
      <c r="D139" s="190"/>
      <c r="E139" s="190"/>
      <c r="F139" s="190"/>
      <c r="G139" s="190"/>
      <c r="H139" s="190"/>
      <c r="I139" s="190"/>
      <c r="J139" s="190"/>
      <c r="K139" s="190"/>
    </row>
    <row r="140" spans="1:11" ht="39.75" customHeight="1" hidden="1" outlineLevel="1">
      <c r="A140" s="170" t="s">
        <v>532</v>
      </c>
      <c r="B140" s="171" t="s">
        <v>487</v>
      </c>
      <c r="C140" s="190"/>
      <c r="D140" s="190"/>
      <c r="E140" s="190"/>
      <c r="F140" s="190"/>
      <c r="G140" s="190"/>
      <c r="H140" s="190"/>
      <c r="I140" s="190"/>
      <c r="J140" s="190"/>
      <c r="K140" s="190"/>
    </row>
    <row r="141" spans="1:11" ht="39.75" customHeight="1" hidden="1" outlineLevel="1">
      <c r="A141" s="170" t="s">
        <v>536</v>
      </c>
      <c r="B141" s="171" t="s">
        <v>536</v>
      </c>
      <c r="C141" s="190"/>
      <c r="D141" s="190"/>
      <c r="E141" s="190"/>
      <c r="F141" s="190"/>
      <c r="G141" s="190"/>
      <c r="H141" s="190"/>
      <c r="I141" s="190"/>
      <c r="J141" s="190"/>
      <c r="K141" s="190"/>
    </row>
    <row r="142" spans="1:11" ht="39.75" customHeight="1" collapsed="1">
      <c r="A142" s="153" t="s">
        <v>534</v>
      </c>
      <c r="B142" s="154" t="s">
        <v>535</v>
      </c>
      <c r="C142" s="187"/>
      <c r="D142" s="187"/>
      <c r="E142" s="187"/>
      <c r="F142" s="187"/>
      <c r="G142" s="187"/>
      <c r="H142" s="187"/>
      <c r="I142" s="187"/>
      <c r="J142" s="187"/>
      <c r="K142" s="187"/>
    </row>
    <row r="143" spans="1:11" ht="39.75" customHeight="1">
      <c r="A143" s="167" t="s">
        <v>534</v>
      </c>
      <c r="B143" s="168" t="s">
        <v>282</v>
      </c>
      <c r="C143" s="186" t="s">
        <v>799</v>
      </c>
      <c r="D143" s="186"/>
      <c r="E143" s="186"/>
      <c r="F143" s="186"/>
      <c r="G143" s="186"/>
      <c r="H143" s="186"/>
      <c r="I143" s="186" t="s">
        <v>830</v>
      </c>
      <c r="J143" s="186"/>
      <c r="K143" s="186"/>
    </row>
    <row r="144" spans="1:11" ht="39.75" customHeight="1">
      <c r="A144" s="167" t="s">
        <v>534</v>
      </c>
      <c r="B144" s="168" t="s">
        <v>315</v>
      </c>
      <c r="C144" s="186" t="s">
        <v>800</v>
      </c>
      <c r="D144" s="186"/>
      <c r="E144" s="186"/>
      <c r="F144" s="186"/>
      <c r="G144" s="186"/>
      <c r="H144" s="186"/>
      <c r="I144" s="186" t="s">
        <v>830</v>
      </c>
      <c r="J144" s="186"/>
      <c r="K144" s="186"/>
    </row>
    <row r="145" spans="1:11" ht="39.75" customHeight="1">
      <c r="A145" s="167" t="s">
        <v>534</v>
      </c>
      <c r="B145" s="168" t="s">
        <v>806</v>
      </c>
      <c r="C145" s="186" t="s">
        <v>805</v>
      </c>
      <c r="D145" s="186"/>
      <c r="E145" s="186"/>
      <c r="F145" s="186"/>
      <c r="G145" s="186"/>
      <c r="H145" s="186"/>
      <c r="I145" s="186" t="s">
        <v>830</v>
      </c>
      <c r="J145" s="186"/>
      <c r="K145" s="186"/>
    </row>
    <row r="146" ht="15">
      <c r="I146" s="10"/>
    </row>
    <row r="147" ht="15">
      <c r="I147" s="10"/>
    </row>
    <row r="148" ht="15">
      <c r="I148" s="10"/>
    </row>
    <row r="149" ht="15">
      <c r="I149" s="10"/>
    </row>
    <row r="150" ht="15">
      <c r="I150" s="10"/>
    </row>
    <row r="151" ht="15">
      <c r="I151" s="10"/>
    </row>
    <row r="152" ht="15">
      <c r="I152" s="10"/>
    </row>
    <row r="153" ht="15">
      <c r="I153" s="10"/>
    </row>
    <row r="154" ht="15">
      <c r="I154" s="10"/>
    </row>
    <row r="155" ht="15">
      <c r="I155" s="10"/>
    </row>
    <row r="156" ht="15">
      <c r="I156" s="10"/>
    </row>
    <row r="157" ht="15">
      <c r="I157" s="10"/>
    </row>
    <row r="158" ht="15">
      <c r="I158" s="10"/>
    </row>
    <row r="159" ht="15">
      <c r="I159" s="10"/>
    </row>
    <row r="160" ht="15">
      <c r="I160" s="10"/>
    </row>
    <row r="161" ht="15">
      <c r="I161" s="10"/>
    </row>
    <row r="162" ht="15">
      <c r="I162" s="10"/>
    </row>
    <row r="163" ht="15">
      <c r="I163" s="10"/>
    </row>
    <row r="164" ht="15">
      <c r="I164" s="10"/>
    </row>
    <row r="165" ht="15">
      <c r="I165" s="10"/>
    </row>
    <row r="166" ht="15">
      <c r="I166" s="10"/>
    </row>
    <row r="167" ht="15">
      <c r="I167" s="10"/>
    </row>
    <row r="168" ht="15">
      <c r="I168" s="10"/>
    </row>
    <row r="169" ht="15">
      <c r="I169" s="10"/>
    </row>
    <row r="170" ht="15">
      <c r="I170" s="10"/>
    </row>
    <row r="171" ht="15">
      <c r="I171" s="10"/>
    </row>
    <row r="172" ht="15">
      <c r="I172" s="10"/>
    </row>
    <row r="173" ht="15">
      <c r="I173" s="10"/>
    </row>
    <row r="174" ht="15">
      <c r="I174" s="10"/>
    </row>
    <row r="175" ht="15">
      <c r="I175" s="10"/>
    </row>
    <row r="176" ht="15">
      <c r="I176" s="10"/>
    </row>
    <row r="177" ht="15">
      <c r="I177" s="10"/>
    </row>
    <row r="178" ht="15">
      <c r="I178" s="10"/>
    </row>
    <row r="179" ht="15">
      <c r="I179" s="10"/>
    </row>
    <row r="180" ht="15">
      <c r="I180" s="10"/>
    </row>
    <row r="181" ht="15">
      <c r="I181" s="10"/>
    </row>
    <row r="182" ht="15">
      <c r="I182" s="10"/>
    </row>
    <row r="183" ht="15">
      <c r="I183" s="10"/>
    </row>
    <row r="184" ht="15">
      <c r="I184" s="10"/>
    </row>
    <row r="185" ht="15">
      <c r="I185" s="10"/>
    </row>
    <row r="186" ht="15">
      <c r="I186" s="10"/>
    </row>
    <row r="187" ht="15">
      <c r="I187" s="10"/>
    </row>
    <row r="188" ht="15">
      <c r="I188" s="10"/>
    </row>
    <row r="189" ht="15">
      <c r="I189" s="10"/>
    </row>
    <row r="190" ht="15">
      <c r="I190" s="10"/>
    </row>
    <row r="191" ht="15">
      <c r="I191" s="10"/>
    </row>
    <row r="192" ht="15">
      <c r="I192" s="10"/>
    </row>
    <row r="193" ht="15">
      <c r="I193" s="10"/>
    </row>
    <row r="194" ht="15">
      <c r="I194" s="10"/>
    </row>
    <row r="195" ht="15">
      <c r="I195" s="10"/>
    </row>
    <row r="196" ht="15">
      <c r="I196" s="10"/>
    </row>
    <row r="197" ht="15">
      <c r="I197" s="10"/>
    </row>
    <row r="198" ht="15">
      <c r="I198" s="10"/>
    </row>
    <row r="199" ht="15">
      <c r="I199" s="10"/>
    </row>
    <row r="200" ht="15">
      <c r="I200" s="10"/>
    </row>
    <row r="201" ht="15">
      <c r="I201" s="10"/>
    </row>
    <row r="202" ht="15">
      <c r="I202" s="10"/>
    </row>
    <row r="203" ht="15">
      <c r="I203" s="10"/>
    </row>
    <row r="204" ht="15">
      <c r="I204" s="10"/>
    </row>
    <row r="205" ht="15">
      <c r="I205" s="10"/>
    </row>
    <row r="206" ht="15">
      <c r="I206" s="10"/>
    </row>
    <row r="207" ht="15">
      <c r="I207" s="10"/>
    </row>
    <row r="208" ht="15">
      <c r="I208" s="10"/>
    </row>
    <row r="209" ht="15">
      <c r="I209" s="10"/>
    </row>
    <row r="210" ht="15">
      <c r="I210" s="10"/>
    </row>
    <row r="211" ht="15">
      <c r="I211" s="10"/>
    </row>
    <row r="212" ht="15">
      <c r="I212" s="10"/>
    </row>
    <row r="213" ht="15">
      <c r="I213" s="10"/>
    </row>
    <row r="214" ht="15">
      <c r="I214" s="10"/>
    </row>
    <row r="215" ht="15">
      <c r="I215" s="10"/>
    </row>
    <row r="216" ht="15">
      <c r="I216" s="10"/>
    </row>
    <row r="217" ht="15">
      <c r="I217" s="10"/>
    </row>
    <row r="218" ht="15">
      <c r="I218" s="10"/>
    </row>
    <row r="219" ht="15">
      <c r="I219" s="10"/>
    </row>
    <row r="220" ht="15">
      <c r="I220" s="10"/>
    </row>
    <row r="221" ht="15">
      <c r="I221" s="10"/>
    </row>
    <row r="222" ht="15">
      <c r="I222" s="10"/>
    </row>
    <row r="223" ht="15">
      <c r="I223" s="10"/>
    </row>
    <row r="224" ht="15">
      <c r="I224" s="10"/>
    </row>
    <row r="225" ht="15">
      <c r="I225" s="10"/>
    </row>
    <row r="226" ht="15">
      <c r="I226" s="10"/>
    </row>
    <row r="227" ht="15">
      <c r="I227" s="10"/>
    </row>
    <row r="228" ht="15">
      <c r="I228" s="10"/>
    </row>
    <row r="229" ht="15">
      <c r="I229" s="10"/>
    </row>
    <row r="230" ht="15">
      <c r="I230" s="10"/>
    </row>
    <row r="231" ht="15">
      <c r="I231" s="10"/>
    </row>
    <row r="232" ht="15">
      <c r="I232" s="10"/>
    </row>
    <row r="233" ht="15">
      <c r="I233" s="10"/>
    </row>
    <row r="234" ht="15">
      <c r="I234" s="10"/>
    </row>
    <row r="235" ht="15">
      <c r="I235" s="10"/>
    </row>
    <row r="236" ht="15">
      <c r="I236" s="10"/>
    </row>
    <row r="237" ht="15">
      <c r="I237" s="10"/>
    </row>
    <row r="238" ht="15">
      <c r="I238" s="10"/>
    </row>
    <row r="239" ht="15">
      <c r="I239" s="10"/>
    </row>
    <row r="240" ht="15">
      <c r="I240" s="10"/>
    </row>
    <row r="241" ht="15">
      <c r="I241" s="10"/>
    </row>
    <row r="242" ht="15">
      <c r="I242" s="10"/>
    </row>
    <row r="243" ht="15">
      <c r="I243" s="10"/>
    </row>
    <row r="244" ht="15">
      <c r="I244" s="10"/>
    </row>
    <row r="245" ht="15">
      <c r="I245" s="10"/>
    </row>
    <row r="246" ht="15">
      <c r="I246" s="10"/>
    </row>
    <row r="247" ht="15">
      <c r="I247" s="10"/>
    </row>
    <row r="248" ht="15">
      <c r="I248" s="10"/>
    </row>
    <row r="249" ht="15">
      <c r="I249" s="10"/>
    </row>
    <row r="250" ht="15">
      <c r="I250" s="10"/>
    </row>
    <row r="251" ht="15">
      <c r="I251" s="10"/>
    </row>
    <row r="252" ht="15">
      <c r="I252" s="10"/>
    </row>
    <row r="253" ht="15">
      <c r="I253" s="10"/>
    </row>
    <row r="254" ht="15">
      <c r="I254" s="10"/>
    </row>
    <row r="255" ht="15">
      <c r="I255" s="10"/>
    </row>
    <row r="256" ht="15">
      <c r="I256" s="10"/>
    </row>
    <row r="257" ht="15">
      <c r="I257" s="10"/>
    </row>
    <row r="258" ht="15">
      <c r="I258" s="10"/>
    </row>
    <row r="259" ht="15">
      <c r="I259" s="10"/>
    </row>
    <row r="260" ht="15">
      <c r="I260" s="10"/>
    </row>
    <row r="261" ht="15">
      <c r="I261" s="10"/>
    </row>
    <row r="262" ht="15">
      <c r="I262" s="10"/>
    </row>
    <row r="263" ht="15">
      <c r="I263" s="10"/>
    </row>
    <row r="264" ht="15">
      <c r="I264" s="10"/>
    </row>
    <row r="265" ht="15">
      <c r="I265" s="10"/>
    </row>
    <row r="266" ht="15">
      <c r="I266" s="10"/>
    </row>
    <row r="267" ht="15">
      <c r="I267" s="10"/>
    </row>
    <row r="268" ht="15">
      <c r="I268" s="10"/>
    </row>
    <row r="269" ht="15">
      <c r="I269" s="10"/>
    </row>
    <row r="270" ht="15">
      <c r="I270" s="10"/>
    </row>
    <row r="271" ht="15">
      <c r="I271" s="10"/>
    </row>
    <row r="272" ht="15">
      <c r="I272" s="10"/>
    </row>
    <row r="273" ht="15">
      <c r="I273" s="10"/>
    </row>
    <row r="274" ht="15">
      <c r="I274" s="10"/>
    </row>
    <row r="275" ht="15">
      <c r="I275" s="10"/>
    </row>
    <row r="276" ht="15">
      <c r="I276" s="10"/>
    </row>
    <row r="277" ht="15">
      <c r="I277" s="10"/>
    </row>
    <row r="278" ht="15">
      <c r="I278" s="10"/>
    </row>
    <row r="279" ht="15">
      <c r="I279" s="10"/>
    </row>
    <row r="280" ht="15">
      <c r="I280" s="10"/>
    </row>
    <row r="281" ht="15">
      <c r="I281" s="10"/>
    </row>
    <row r="282" ht="15">
      <c r="I282" s="10"/>
    </row>
    <row r="283" ht="15">
      <c r="I283" s="10"/>
    </row>
    <row r="284" ht="15">
      <c r="I284" s="10"/>
    </row>
    <row r="285" ht="15">
      <c r="I285" s="10"/>
    </row>
    <row r="286" ht="15">
      <c r="I286" s="10"/>
    </row>
    <row r="287" ht="15">
      <c r="I287" s="10"/>
    </row>
    <row r="288" ht="15">
      <c r="I288" s="10"/>
    </row>
    <row r="289" ht="15">
      <c r="I289" s="10"/>
    </row>
    <row r="290" ht="15">
      <c r="I290" s="10"/>
    </row>
    <row r="291" ht="15">
      <c r="I291" s="10"/>
    </row>
    <row r="292" ht="15">
      <c r="I292" s="10"/>
    </row>
    <row r="293" ht="15">
      <c r="I293" s="10"/>
    </row>
    <row r="294" ht="15">
      <c r="I294" s="10"/>
    </row>
    <row r="295" ht="15">
      <c r="I295" s="10"/>
    </row>
    <row r="296" ht="15">
      <c r="I296" s="10"/>
    </row>
    <row r="297" ht="15">
      <c r="I297" s="10"/>
    </row>
    <row r="298" ht="15">
      <c r="I298" s="10"/>
    </row>
    <row r="299" ht="15">
      <c r="I299" s="10"/>
    </row>
    <row r="300" ht="15">
      <c r="I300" s="10"/>
    </row>
    <row r="301" ht="15">
      <c r="I301" s="10"/>
    </row>
    <row r="302" ht="15">
      <c r="I302" s="10"/>
    </row>
    <row r="303" ht="15">
      <c r="I303" s="10"/>
    </row>
    <row r="304" ht="15">
      <c r="I304" s="10"/>
    </row>
    <row r="305" ht="15">
      <c r="I305" s="10"/>
    </row>
    <row r="306" ht="15">
      <c r="I306" s="10"/>
    </row>
    <row r="307" ht="15">
      <c r="I307" s="10"/>
    </row>
    <row r="308" ht="15">
      <c r="I308" s="10"/>
    </row>
    <row r="309" ht="15">
      <c r="I309" s="10"/>
    </row>
    <row r="310" ht="15">
      <c r="I310" s="10"/>
    </row>
    <row r="311" ht="15">
      <c r="I311" s="10"/>
    </row>
    <row r="312" ht="15">
      <c r="I312" s="10"/>
    </row>
    <row r="313" ht="15">
      <c r="I313" s="10"/>
    </row>
    <row r="314" ht="15">
      <c r="I314" s="10"/>
    </row>
    <row r="315" ht="15">
      <c r="I315" s="10"/>
    </row>
    <row r="316" ht="15">
      <c r="I316" s="10"/>
    </row>
    <row r="317" ht="15">
      <c r="I317" s="10"/>
    </row>
    <row r="318" ht="15">
      <c r="I318" s="10"/>
    </row>
    <row r="319" ht="15">
      <c r="I319" s="10"/>
    </row>
    <row r="320" ht="15">
      <c r="I320" s="10"/>
    </row>
    <row r="321" ht="15">
      <c r="I321" s="10"/>
    </row>
    <row r="322" ht="15">
      <c r="I322" s="10"/>
    </row>
    <row r="323" ht="15">
      <c r="I323" s="10"/>
    </row>
    <row r="324" ht="15">
      <c r="I324" s="10"/>
    </row>
    <row r="325" ht="15">
      <c r="I325" s="10"/>
    </row>
    <row r="326" ht="15">
      <c r="I326" s="10"/>
    </row>
    <row r="327" ht="15">
      <c r="I327" s="10"/>
    </row>
    <row r="328" ht="15">
      <c r="I328" s="10"/>
    </row>
    <row r="329" ht="15">
      <c r="I329" s="10"/>
    </row>
    <row r="330" ht="15">
      <c r="I330" s="10"/>
    </row>
    <row r="331" ht="15">
      <c r="I331" s="10"/>
    </row>
    <row r="332" ht="15">
      <c r="I332" s="10"/>
    </row>
    <row r="333" ht="15">
      <c r="I333" s="10"/>
    </row>
    <row r="334" ht="15">
      <c r="I334" s="10"/>
    </row>
    <row r="335" ht="15">
      <c r="I335" s="10"/>
    </row>
    <row r="336" ht="15">
      <c r="I336" s="10"/>
    </row>
    <row r="337" ht="15">
      <c r="I337" s="10"/>
    </row>
    <row r="338" ht="15">
      <c r="I338" s="10"/>
    </row>
    <row r="339" ht="15">
      <c r="I339" s="10"/>
    </row>
    <row r="340" ht="15">
      <c r="I340" s="10"/>
    </row>
    <row r="341" ht="15">
      <c r="I341" s="10"/>
    </row>
    <row r="342" ht="15">
      <c r="I342" s="10"/>
    </row>
    <row r="343" ht="15">
      <c r="I343" s="10"/>
    </row>
    <row r="344" ht="15">
      <c r="I344" s="10"/>
    </row>
    <row r="345" ht="15">
      <c r="I345" s="10"/>
    </row>
    <row r="346" ht="15">
      <c r="I346" s="10"/>
    </row>
    <row r="347" ht="15">
      <c r="I347" s="10"/>
    </row>
    <row r="348" ht="15">
      <c r="I348" s="10"/>
    </row>
    <row r="349" ht="15">
      <c r="I349" s="10"/>
    </row>
    <row r="350" ht="15">
      <c r="I350" s="10"/>
    </row>
    <row r="351" ht="15">
      <c r="I351" s="10"/>
    </row>
    <row r="352" ht="15">
      <c r="I352" s="10"/>
    </row>
    <row r="353" ht="15">
      <c r="I353" s="10"/>
    </row>
    <row r="354" ht="15">
      <c r="I354" s="10"/>
    </row>
    <row r="355" ht="15">
      <c r="I355" s="10"/>
    </row>
    <row r="356" ht="15">
      <c r="I356" s="10"/>
    </row>
    <row r="357" ht="15">
      <c r="I357" s="10"/>
    </row>
    <row r="358" ht="15">
      <c r="I358" s="10"/>
    </row>
    <row r="359" ht="15">
      <c r="I359" s="10"/>
    </row>
    <row r="360" ht="15">
      <c r="I360" s="10"/>
    </row>
    <row r="361" ht="15">
      <c r="I361" s="10"/>
    </row>
    <row r="362" ht="15">
      <c r="I362" s="10"/>
    </row>
    <row r="363" ht="15">
      <c r="I363" s="10"/>
    </row>
    <row r="364" ht="15">
      <c r="I364" s="10"/>
    </row>
    <row r="365" ht="15">
      <c r="I365" s="10"/>
    </row>
    <row r="366" ht="15">
      <c r="I366" s="10"/>
    </row>
    <row r="367" ht="15">
      <c r="I367" s="10"/>
    </row>
    <row r="368" ht="15">
      <c r="I368" s="10"/>
    </row>
    <row r="369" ht="15">
      <c r="I369" s="10"/>
    </row>
    <row r="370" ht="15">
      <c r="I370" s="10"/>
    </row>
    <row r="371" ht="15">
      <c r="I371" s="10"/>
    </row>
    <row r="372" ht="15">
      <c r="I372" s="10"/>
    </row>
    <row r="373" ht="15">
      <c r="I373" s="10"/>
    </row>
    <row r="374" ht="15">
      <c r="I374" s="10"/>
    </row>
    <row r="375" ht="15">
      <c r="I375" s="10"/>
    </row>
    <row r="376" ht="15">
      <c r="I376" s="10"/>
    </row>
    <row r="377" ht="15">
      <c r="I377" s="10"/>
    </row>
    <row r="378" ht="15">
      <c r="I378" s="10"/>
    </row>
    <row r="379" ht="15">
      <c r="I379" s="10"/>
    </row>
    <row r="380" ht="15">
      <c r="I380" s="10"/>
    </row>
    <row r="381" ht="15">
      <c r="I381" s="10"/>
    </row>
    <row r="382" ht="15">
      <c r="I382" s="10"/>
    </row>
    <row r="383" ht="15">
      <c r="I383" s="10"/>
    </row>
    <row r="384" ht="15">
      <c r="I384" s="10"/>
    </row>
    <row r="385" ht="15">
      <c r="I385" s="10"/>
    </row>
    <row r="386" ht="15">
      <c r="I386" s="10"/>
    </row>
    <row r="387" ht="15">
      <c r="I387" s="10"/>
    </row>
    <row r="388" ht="15">
      <c r="I388" s="10"/>
    </row>
    <row r="389" ht="15">
      <c r="I389" s="10"/>
    </row>
    <row r="390" ht="15">
      <c r="I390" s="10"/>
    </row>
    <row r="391" ht="15">
      <c r="I391" s="10"/>
    </row>
    <row r="392" ht="15">
      <c r="I392" s="10"/>
    </row>
    <row r="393" ht="15">
      <c r="I393" s="10"/>
    </row>
    <row r="394" ht="15">
      <c r="I394" s="10"/>
    </row>
    <row r="395" ht="15">
      <c r="I395" s="10"/>
    </row>
    <row r="396" ht="15">
      <c r="I396" s="10"/>
    </row>
    <row r="397" ht="15">
      <c r="I397" s="10"/>
    </row>
    <row r="398" ht="15">
      <c r="I398" s="10"/>
    </row>
    <row r="399" ht="15">
      <c r="I399" s="10"/>
    </row>
    <row r="400" ht="15">
      <c r="I400" s="10"/>
    </row>
    <row r="401" ht="15">
      <c r="I401" s="10"/>
    </row>
    <row r="402" ht="15">
      <c r="I402" s="10"/>
    </row>
    <row r="403" ht="15">
      <c r="I403" s="10"/>
    </row>
    <row r="404" ht="15">
      <c r="I404" s="10"/>
    </row>
    <row r="405" ht="15">
      <c r="I405" s="10"/>
    </row>
    <row r="406" ht="15">
      <c r="I406" s="10"/>
    </row>
    <row r="407" ht="15">
      <c r="I407" s="10"/>
    </row>
    <row r="408" ht="15">
      <c r="I408" s="10"/>
    </row>
    <row r="409" ht="15">
      <c r="I409" s="10"/>
    </row>
    <row r="410" ht="15">
      <c r="I410" s="10"/>
    </row>
    <row r="411" ht="15">
      <c r="I411" s="10"/>
    </row>
    <row r="412" ht="15">
      <c r="I412" s="10"/>
    </row>
    <row r="413" ht="15">
      <c r="I413" s="10"/>
    </row>
    <row r="414" ht="15">
      <c r="I414" s="10"/>
    </row>
    <row r="415" ht="15">
      <c r="I415" s="10"/>
    </row>
    <row r="416" ht="15">
      <c r="I416" s="10"/>
    </row>
    <row r="417" ht="15">
      <c r="I417" s="10"/>
    </row>
    <row r="418" ht="15">
      <c r="I418" s="10"/>
    </row>
    <row r="419" ht="15">
      <c r="I419" s="10"/>
    </row>
    <row r="420" ht="15">
      <c r="I420" s="10"/>
    </row>
    <row r="421" ht="15">
      <c r="I421" s="10"/>
    </row>
    <row r="422" ht="15">
      <c r="I422" s="10"/>
    </row>
    <row r="423" ht="15">
      <c r="I423" s="10"/>
    </row>
    <row r="424" ht="15">
      <c r="I424" s="10"/>
    </row>
    <row r="425" ht="15">
      <c r="I425" s="10"/>
    </row>
    <row r="426" ht="15">
      <c r="I426" s="10"/>
    </row>
    <row r="427" ht="15">
      <c r="I427" s="10"/>
    </row>
    <row r="428" ht="15">
      <c r="I428" s="10"/>
    </row>
    <row r="429" ht="15">
      <c r="I429" s="10"/>
    </row>
    <row r="430" ht="15">
      <c r="I430" s="10"/>
    </row>
    <row r="431" ht="15">
      <c r="I431" s="10"/>
    </row>
    <row r="432" ht="15">
      <c r="I432" s="10"/>
    </row>
    <row r="433" ht="15">
      <c r="I433" s="10"/>
    </row>
    <row r="434" ht="15">
      <c r="I434" s="10"/>
    </row>
    <row r="435" ht="15">
      <c r="I435" s="10"/>
    </row>
    <row r="436" ht="15">
      <c r="I436" s="10"/>
    </row>
    <row r="437" ht="15">
      <c r="I437" s="10"/>
    </row>
    <row r="438" ht="15">
      <c r="I438" s="10"/>
    </row>
    <row r="439" ht="15">
      <c r="I439" s="10"/>
    </row>
    <row r="440" ht="15">
      <c r="I440" s="10"/>
    </row>
    <row r="441" ht="15">
      <c r="I441" s="10"/>
    </row>
    <row r="442" ht="15">
      <c r="I442" s="10"/>
    </row>
    <row r="443" ht="15">
      <c r="I443" s="10"/>
    </row>
    <row r="444" ht="15">
      <c r="I444" s="10"/>
    </row>
  </sheetData>
  <sheetProtection/>
  <mergeCells count="13">
    <mergeCell ref="A4:K4"/>
    <mergeCell ref="A6:K6"/>
    <mergeCell ref="A7:K7"/>
    <mergeCell ref="A9:K9"/>
    <mergeCell ref="A11:A12"/>
    <mergeCell ref="E11:E12"/>
    <mergeCell ref="I11:I12"/>
    <mergeCell ref="J11:K11"/>
    <mergeCell ref="G11:H11"/>
    <mergeCell ref="F11:F12"/>
    <mergeCell ref="D11:D12"/>
    <mergeCell ref="C11:C12"/>
    <mergeCell ref="B11:B1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worksheet>
</file>

<file path=xl/worksheets/sheet16.xml><?xml version="1.0" encoding="utf-8"?>
<worksheet xmlns="http://schemas.openxmlformats.org/spreadsheetml/2006/main" xmlns:r="http://schemas.openxmlformats.org/officeDocument/2006/relationships">
  <sheetPr>
    <tabColor indexed="40"/>
    <pageSetUpPr fitToPage="1"/>
  </sheetPr>
  <dimension ref="A1:AE146"/>
  <sheetViews>
    <sheetView zoomScale="55" zoomScaleNormal="55" zoomScalePageLayoutView="0" workbookViewId="0" topLeftCell="A1">
      <pane ySplit="14" topLeftCell="A15" activePane="bottomLeft" state="frozen"/>
      <selection pane="topLeft" activeCell="H37" sqref="H37"/>
      <selection pane="bottomLeft" activeCell="Z55" sqref="Z55"/>
    </sheetView>
  </sheetViews>
  <sheetFormatPr defaultColWidth="10.875" defaultRowHeight="15.75" outlineLevelRow="1"/>
  <cols>
    <col min="1" max="1" width="9.75390625" style="6" customWidth="1"/>
    <col min="2" max="2" width="53.875" style="7" customWidth="1"/>
    <col min="3" max="3" width="13.00390625" style="7" customWidth="1"/>
    <col min="4" max="4" width="20.125" style="7" customWidth="1"/>
    <col min="5" max="5" width="18.625" style="7" customWidth="1"/>
    <col min="6" max="6" width="11.75390625" style="7" customWidth="1"/>
    <col min="7" max="7" width="13.125" style="7" customWidth="1"/>
    <col min="8" max="8" width="15.375" style="7" customWidth="1"/>
    <col min="9" max="9" width="15.50390625" style="7" customWidth="1"/>
    <col min="10" max="10" width="13.875" style="7" customWidth="1"/>
    <col min="11" max="11" width="18.875" style="7" customWidth="1"/>
    <col min="12" max="12" width="14.75390625" style="7" customWidth="1"/>
    <col min="13" max="13" width="16.00390625" style="7" customWidth="1"/>
    <col min="14" max="15" width="17.875" style="7" customWidth="1"/>
    <col min="16" max="16" width="12.25390625" style="7" customWidth="1"/>
    <col min="17" max="17" width="9.375" style="7" customWidth="1"/>
    <col min="18" max="18" width="11.00390625" style="7" customWidth="1"/>
    <col min="19" max="19" width="11.375" style="9" customWidth="1"/>
    <col min="20" max="20" width="8.125" style="7" customWidth="1"/>
    <col min="21" max="21" width="12.125" style="7" customWidth="1"/>
    <col min="22" max="250" width="9.00390625" style="6" customWidth="1"/>
    <col min="251" max="251" width="3.875" style="6" bestFit="1" customWidth="1"/>
    <col min="252" max="252" width="16.00390625" style="6" bestFit="1" customWidth="1"/>
    <col min="253" max="253" width="16.625" style="6" bestFit="1" customWidth="1"/>
    <col min="254" max="254" width="13.50390625" style="6" bestFit="1" customWidth="1"/>
    <col min="255" max="16384" width="10.875" style="6" customWidth="1"/>
  </cols>
  <sheetData>
    <row r="1" ht="18.75" hidden="1" outlineLevel="1">
      <c r="S1" s="26" t="s">
        <v>41</v>
      </c>
    </row>
    <row r="2" ht="18.75" hidden="1" outlineLevel="1">
      <c r="S2" s="15" t="s">
        <v>537</v>
      </c>
    </row>
    <row r="3" ht="18.75" hidden="1" outlineLevel="1">
      <c r="S3" s="15" t="s">
        <v>867</v>
      </c>
    </row>
    <row r="4" spans="1:19" ht="16.5" hidden="1" outlineLevel="1">
      <c r="A4" s="362" t="s">
        <v>105</v>
      </c>
      <c r="B4" s="362"/>
      <c r="C4" s="362"/>
      <c r="D4" s="362"/>
      <c r="E4" s="362"/>
      <c r="F4" s="362"/>
      <c r="G4" s="362"/>
      <c r="H4" s="362"/>
      <c r="I4" s="362"/>
      <c r="J4" s="362"/>
      <c r="K4" s="362"/>
      <c r="L4" s="362"/>
      <c r="M4" s="362"/>
      <c r="N4" s="362"/>
      <c r="O4" s="362"/>
      <c r="P4" s="362"/>
      <c r="Q4" s="362"/>
      <c r="R4" s="362"/>
      <c r="S4" s="362"/>
    </row>
    <row r="5" spans="2:20" ht="15" hidden="1" outlineLevel="1">
      <c r="B5" s="6"/>
      <c r="C5" s="6"/>
      <c r="D5" s="6"/>
      <c r="E5" s="6"/>
      <c r="F5" s="6"/>
      <c r="G5" s="6"/>
      <c r="H5" s="6"/>
      <c r="I5" s="6"/>
      <c r="J5" s="6"/>
      <c r="K5" s="6"/>
      <c r="L5" s="6"/>
      <c r="M5" s="6"/>
      <c r="N5" s="6"/>
      <c r="O5" s="6"/>
      <c r="P5" s="6"/>
      <c r="Q5" s="6"/>
      <c r="R5" s="6"/>
      <c r="S5" s="6"/>
      <c r="T5" s="8"/>
    </row>
    <row r="6" spans="1:20" ht="15.75" hidden="1" outlineLevel="1">
      <c r="A6" s="331" t="s">
        <v>306</v>
      </c>
      <c r="B6" s="332"/>
      <c r="C6" s="332"/>
      <c r="D6" s="332"/>
      <c r="E6" s="332"/>
      <c r="F6" s="332"/>
      <c r="G6" s="332"/>
      <c r="H6" s="332"/>
      <c r="I6" s="332"/>
      <c r="J6" s="332"/>
      <c r="K6" s="332"/>
      <c r="L6" s="332"/>
      <c r="M6" s="332"/>
      <c r="N6" s="332"/>
      <c r="O6" s="332"/>
      <c r="P6" s="332"/>
      <c r="Q6" s="332"/>
      <c r="R6" s="332"/>
      <c r="S6" s="332"/>
      <c r="T6" s="8"/>
    </row>
    <row r="7" spans="1:20" ht="15.75" hidden="1" outlineLevel="1">
      <c r="A7" s="264"/>
      <c r="B7" s="264"/>
      <c r="C7" s="264"/>
      <c r="D7" s="264"/>
      <c r="E7" s="264"/>
      <c r="F7" s="264"/>
      <c r="G7" s="264"/>
      <c r="H7" s="264"/>
      <c r="I7" s="264"/>
      <c r="J7" s="264"/>
      <c r="K7" s="264"/>
      <c r="L7" s="264"/>
      <c r="M7" s="264"/>
      <c r="N7" s="264"/>
      <c r="O7" s="264"/>
      <c r="P7" s="264"/>
      <c r="Q7" s="264"/>
      <c r="R7" s="264"/>
      <c r="S7" s="264"/>
      <c r="T7" s="8"/>
    </row>
    <row r="8" spans="1:20" ht="15.75" hidden="1" outlineLevel="1">
      <c r="A8" s="86"/>
      <c r="B8" s="86"/>
      <c r="C8" s="86"/>
      <c r="D8" s="86"/>
      <c r="E8" s="86"/>
      <c r="F8" s="86"/>
      <c r="G8" s="86"/>
      <c r="H8" s="86"/>
      <c r="I8" s="86"/>
      <c r="J8" s="86"/>
      <c r="K8" s="86"/>
      <c r="L8" s="86"/>
      <c r="M8" s="86"/>
      <c r="N8" s="86"/>
      <c r="O8" s="86"/>
      <c r="P8" s="86"/>
      <c r="Q8" s="86"/>
      <c r="R8" s="86"/>
      <c r="S8" s="86"/>
      <c r="T8" s="8"/>
    </row>
    <row r="9" spans="1:20" ht="15.75" hidden="1" outlineLevel="1">
      <c r="A9" s="259" t="s">
        <v>515</v>
      </c>
      <c r="B9" s="259"/>
      <c r="C9" s="259"/>
      <c r="D9" s="259"/>
      <c r="E9" s="259"/>
      <c r="F9" s="259"/>
      <c r="G9" s="259"/>
      <c r="H9" s="259"/>
      <c r="I9" s="259"/>
      <c r="J9" s="259"/>
      <c r="K9" s="259"/>
      <c r="L9" s="259"/>
      <c r="M9" s="259"/>
      <c r="N9" s="259"/>
      <c r="O9" s="259"/>
      <c r="P9" s="259"/>
      <c r="Q9" s="259"/>
      <c r="R9" s="259"/>
      <c r="S9" s="259"/>
      <c r="T9" s="8"/>
    </row>
    <row r="10" spans="1:31" s="9" customFormat="1" ht="16.5" customHeight="1" hidden="1" outlineLevel="1">
      <c r="A10" s="402"/>
      <c r="B10" s="402"/>
      <c r="C10" s="402"/>
      <c r="D10" s="402"/>
      <c r="E10" s="402"/>
      <c r="F10" s="402"/>
      <c r="G10" s="402"/>
      <c r="H10" s="402"/>
      <c r="I10" s="402"/>
      <c r="J10" s="402"/>
      <c r="K10" s="402"/>
      <c r="L10" s="402"/>
      <c r="M10" s="402"/>
      <c r="N10" s="402"/>
      <c r="O10" s="402"/>
      <c r="P10" s="402"/>
      <c r="Q10" s="402"/>
      <c r="R10" s="402"/>
      <c r="T10" s="7"/>
      <c r="U10" s="7"/>
      <c r="V10" s="6"/>
      <c r="W10" s="6"/>
      <c r="X10" s="6"/>
      <c r="Y10" s="6"/>
      <c r="Z10" s="6"/>
      <c r="AA10" s="6"/>
      <c r="AB10" s="6"/>
      <c r="AC10" s="6"/>
      <c r="AD10" s="6"/>
      <c r="AE10" s="6"/>
    </row>
    <row r="11" spans="1:31" s="9" customFormat="1" ht="38.25" customHeight="1" collapsed="1">
      <c r="A11" s="337" t="s">
        <v>727</v>
      </c>
      <c r="B11" s="337" t="s">
        <v>567</v>
      </c>
      <c r="C11" s="337" t="s">
        <v>540</v>
      </c>
      <c r="D11" s="401" t="s">
        <v>577</v>
      </c>
      <c r="E11" s="401" t="s">
        <v>701</v>
      </c>
      <c r="F11" s="392" t="s">
        <v>19</v>
      </c>
      <c r="G11" s="393"/>
      <c r="H11" s="393"/>
      <c r="I11" s="393"/>
      <c r="J11" s="394"/>
      <c r="K11" s="398" t="s">
        <v>20</v>
      </c>
      <c r="L11" s="392" t="s">
        <v>703</v>
      </c>
      <c r="M11" s="394"/>
      <c r="N11" s="337" t="s">
        <v>702</v>
      </c>
      <c r="O11" s="349" t="s">
        <v>18</v>
      </c>
      <c r="P11" s="348" t="s">
        <v>704</v>
      </c>
      <c r="Q11" s="348"/>
      <c r="R11" s="348"/>
      <c r="S11" s="348"/>
      <c r="T11" s="7"/>
      <c r="U11" s="7"/>
      <c r="V11" s="6"/>
      <c r="W11" s="6"/>
      <c r="X11" s="6"/>
      <c r="Y11" s="6"/>
      <c r="Z11" s="6"/>
      <c r="AA11" s="6"/>
      <c r="AB11" s="6"/>
      <c r="AC11" s="6"/>
      <c r="AD11" s="6"/>
      <c r="AE11" s="6"/>
    </row>
    <row r="12" spans="1:31" s="9" customFormat="1" ht="51" customHeight="1">
      <c r="A12" s="337"/>
      <c r="B12" s="337"/>
      <c r="C12" s="337"/>
      <c r="D12" s="401"/>
      <c r="E12" s="401"/>
      <c r="F12" s="395"/>
      <c r="G12" s="396"/>
      <c r="H12" s="396"/>
      <c r="I12" s="396"/>
      <c r="J12" s="397"/>
      <c r="K12" s="399"/>
      <c r="L12" s="395"/>
      <c r="M12" s="397"/>
      <c r="N12" s="337"/>
      <c r="O12" s="350"/>
      <c r="P12" s="348" t="s">
        <v>89</v>
      </c>
      <c r="Q12" s="348"/>
      <c r="R12" s="348" t="s">
        <v>90</v>
      </c>
      <c r="S12" s="348"/>
      <c r="T12" s="7"/>
      <c r="U12" s="7"/>
      <c r="V12" s="6"/>
      <c r="W12" s="6"/>
      <c r="X12" s="6"/>
      <c r="Y12" s="6"/>
      <c r="Z12" s="6"/>
      <c r="AA12" s="6"/>
      <c r="AB12" s="6"/>
      <c r="AC12" s="6"/>
      <c r="AD12" s="6"/>
      <c r="AE12" s="6"/>
    </row>
    <row r="13" spans="1:31" s="9" customFormat="1" ht="137.25" customHeight="1">
      <c r="A13" s="337"/>
      <c r="B13" s="337"/>
      <c r="C13" s="337"/>
      <c r="D13" s="401"/>
      <c r="E13" s="401"/>
      <c r="F13" s="78" t="s">
        <v>564</v>
      </c>
      <c r="G13" s="78" t="s">
        <v>561</v>
      </c>
      <c r="H13" s="78" t="s">
        <v>562</v>
      </c>
      <c r="I13" s="89" t="s">
        <v>261</v>
      </c>
      <c r="J13" s="78" t="s">
        <v>563</v>
      </c>
      <c r="K13" s="400"/>
      <c r="L13" s="80" t="s">
        <v>242</v>
      </c>
      <c r="M13" s="80" t="s">
        <v>243</v>
      </c>
      <c r="N13" s="337"/>
      <c r="O13" s="351"/>
      <c r="P13" s="79" t="s">
        <v>709</v>
      </c>
      <c r="Q13" s="79" t="s">
        <v>710</v>
      </c>
      <c r="R13" s="79" t="s">
        <v>709</v>
      </c>
      <c r="S13" s="79" t="s">
        <v>710</v>
      </c>
      <c r="T13" s="7"/>
      <c r="U13" s="7"/>
      <c r="V13" s="6"/>
      <c r="W13" s="6"/>
      <c r="X13" s="6"/>
      <c r="Y13" s="6"/>
      <c r="Z13" s="6"/>
      <c r="AA13" s="6"/>
      <c r="AB13" s="6"/>
      <c r="AC13" s="6"/>
      <c r="AD13" s="6"/>
      <c r="AE13" s="6"/>
    </row>
    <row r="14" spans="1:31" s="9" customFormat="1" ht="15" customHeight="1">
      <c r="A14" s="48">
        <v>1</v>
      </c>
      <c r="B14" s="48">
        <v>2</v>
      </c>
      <c r="C14" s="48">
        <v>3</v>
      </c>
      <c r="D14" s="48">
        <v>4</v>
      </c>
      <c r="E14" s="48">
        <v>5</v>
      </c>
      <c r="F14" s="48">
        <v>6</v>
      </c>
      <c r="G14" s="48">
        <v>7</v>
      </c>
      <c r="H14" s="48">
        <v>8</v>
      </c>
      <c r="I14" s="48">
        <v>9</v>
      </c>
      <c r="J14" s="48">
        <v>10</v>
      </c>
      <c r="K14" s="48">
        <v>11</v>
      </c>
      <c r="L14" s="48">
        <v>12</v>
      </c>
      <c r="M14" s="48">
        <v>13</v>
      </c>
      <c r="N14" s="48">
        <v>14</v>
      </c>
      <c r="O14" s="48">
        <v>15</v>
      </c>
      <c r="P14" s="127" t="s">
        <v>21</v>
      </c>
      <c r="Q14" s="127" t="s">
        <v>22</v>
      </c>
      <c r="R14" s="127" t="s">
        <v>23</v>
      </c>
      <c r="S14" s="127" t="s">
        <v>24</v>
      </c>
      <c r="T14" s="7"/>
      <c r="U14" s="7"/>
      <c r="V14" s="6"/>
      <c r="W14" s="6"/>
      <c r="X14" s="6"/>
      <c r="Y14" s="6"/>
      <c r="Z14" s="6"/>
      <c r="AA14" s="6"/>
      <c r="AB14" s="6"/>
      <c r="AC14" s="6"/>
      <c r="AD14" s="6"/>
      <c r="AE14" s="6"/>
    </row>
    <row r="15" spans="1:19" ht="39.75" customHeight="1">
      <c r="A15" s="153" t="s">
        <v>465</v>
      </c>
      <c r="B15" s="154" t="s">
        <v>466</v>
      </c>
      <c r="C15" s="187"/>
      <c r="D15" s="223">
        <v>103.86100000000002</v>
      </c>
      <c r="E15" s="68"/>
      <c r="F15" s="223">
        <v>103.861</v>
      </c>
      <c r="G15" s="223">
        <v>0</v>
      </c>
      <c r="H15" s="223">
        <v>0</v>
      </c>
      <c r="I15" s="223">
        <f>I16+I17+I19+I18+I20+I21</f>
        <v>86.77</v>
      </c>
      <c r="J15" s="223">
        <f>J16+J17+J19+J18+J20+J21</f>
        <v>17.091</v>
      </c>
      <c r="K15" s="223">
        <v>88.0156</v>
      </c>
      <c r="L15" s="68"/>
      <c r="M15" s="223">
        <v>92.6628</v>
      </c>
      <c r="N15" s="68"/>
      <c r="O15" s="68"/>
      <c r="P15" s="234">
        <f>P16+P17+P19+P18+P20+P21</f>
        <v>3.12</v>
      </c>
      <c r="Q15" s="234">
        <v>7.23</v>
      </c>
      <c r="R15" s="234">
        <f>R16+R17+R19+R18+R20+R21</f>
        <v>0.6</v>
      </c>
      <c r="S15" s="234">
        <v>4.935</v>
      </c>
    </row>
    <row r="16" spans="1:19" ht="39.75" customHeight="1">
      <c r="A16" s="155" t="s">
        <v>467</v>
      </c>
      <c r="B16" s="156" t="s">
        <v>468</v>
      </c>
      <c r="C16" s="182"/>
      <c r="D16" s="193">
        <v>18.174</v>
      </c>
      <c r="E16" s="182"/>
      <c r="F16" s="193">
        <v>18.174</v>
      </c>
      <c r="G16" s="193">
        <v>0</v>
      </c>
      <c r="H16" s="193">
        <v>0</v>
      </c>
      <c r="I16" s="193">
        <f>I57+I58+I59+I60+I64+I61+I62</f>
        <v>18.174</v>
      </c>
      <c r="J16" s="193">
        <f>J57+J58+J59+J60+J64</f>
        <v>0</v>
      </c>
      <c r="K16" s="193">
        <v>15.404599999999999</v>
      </c>
      <c r="L16" s="182"/>
      <c r="M16" s="193">
        <v>15.015799999999999</v>
      </c>
      <c r="N16" s="182"/>
      <c r="O16" s="182"/>
      <c r="P16" s="184">
        <f>P57+P58+P59+P60+P64+P61+P62</f>
        <v>0.64</v>
      </c>
      <c r="Q16" s="184">
        <v>3.97</v>
      </c>
      <c r="R16" s="184">
        <f>R57+R58+R59+R60+R64+R61+R62</f>
        <v>0</v>
      </c>
      <c r="S16" s="184">
        <v>4.215</v>
      </c>
    </row>
    <row r="17" spans="1:19" ht="39.75" customHeight="1">
      <c r="A17" s="158" t="s">
        <v>469</v>
      </c>
      <c r="B17" s="159" t="s">
        <v>470</v>
      </c>
      <c r="C17" s="180"/>
      <c r="D17" s="191">
        <v>79.422</v>
      </c>
      <c r="E17" s="180"/>
      <c r="F17" s="191">
        <v>79.422</v>
      </c>
      <c r="G17" s="191">
        <v>0</v>
      </c>
      <c r="H17" s="191">
        <v>0</v>
      </c>
      <c r="I17" s="191">
        <f>I68+I70+I71+I72+I73+I74+I75+I76+I79+I102+I103+I104+I106</f>
        <v>62.331</v>
      </c>
      <c r="J17" s="191">
        <f>J68+J70+J71+J72+J73+J74+J75+J76+J79+J102+J103+J104+J106</f>
        <v>17.091</v>
      </c>
      <c r="K17" s="191">
        <v>67.30199999999999</v>
      </c>
      <c r="L17" s="180"/>
      <c r="M17" s="191">
        <v>70.8</v>
      </c>
      <c r="N17" s="180"/>
      <c r="O17" s="180"/>
      <c r="P17" s="183">
        <f>P68+P70+P71+P72+P73+P74+P75+P76+P79+P102+P103+P104+P106</f>
        <v>2.08</v>
      </c>
      <c r="Q17" s="183">
        <v>2.86</v>
      </c>
      <c r="R17" s="183">
        <f>R68+R70+R71+R72+R73+R74+R75+R76+R79+R102+R103+R104+R106</f>
        <v>0.6</v>
      </c>
      <c r="S17" s="183">
        <v>0.72</v>
      </c>
    </row>
    <row r="18" spans="1:19" ht="51.75" customHeight="1">
      <c r="A18" s="161" t="s">
        <v>471</v>
      </c>
      <c r="B18" s="162" t="s">
        <v>472</v>
      </c>
      <c r="C18" s="188"/>
      <c r="D18" s="188"/>
      <c r="E18" s="188"/>
      <c r="F18" s="218"/>
      <c r="G18" s="218"/>
      <c r="H18" s="218"/>
      <c r="I18" s="218"/>
      <c r="J18" s="218"/>
      <c r="K18" s="218"/>
      <c r="L18" s="188"/>
      <c r="M18" s="218"/>
      <c r="N18" s="188"/>
      <c r="O18" s="188"/>
      <c r="P18" s="235"/>
      <c r="Q18" s="235"/>
      <c r="R18" s="235"/>
      <c r="S18" s="235"/>
    </row>
    <row r="19" spans="1:19" ht="39.75" customHeight="1">
      <c r="A19" s="164" t="s">
        <v>473</v>
      </c>
      <c r="B19" s="165" t="s">
        <v>474</v>
      </c>
      <c r="C19" s="189"/>
      <c r="D19" s="189">
        <v>0.715</v>
      </c>
      <c r="E19" s="189"/>
      <c r="F19" s="219">
        <v>0.715</v>
      </c>
      <c r="G19" s="219">
        <v>0</v>
      </c>
      <c r="H19" s="219">
        <v>0</v>
      </c>
      <c r="I19" s="219">
        <f>I134+I135+I136+I137+I138</f>
        <v>0.715</v>
      </c>
      <c r="J19" s="219">
        <f>J134+J135+J136+J137+J138</f>
        <v>0</v>
      </c>
      <c r="K19" s="219">
        <v>0.606</v>
      </c>
      <c r="L19" s="189"/>
      <c r="M19" s="219">
        <v>0.513</v>
      </c>
      <c r="N19" s="189"/>
      <c r="O19" s="189"/>
      <c r="P19" s="185">
        <f>P134+P135+P136+P137+P138</f>
        <v>0.4</v>
      </c>
      <c r="Q19" s="185">
        <v>0.4</v>
      </c>
      <c r="R19" s="185">
        <f>R134+R135+R136+R137+R138</f>
        <v>0</v>
      </c>
      <c r="S19" s="185">
        <v>0</v>
      </c>
    </row>
    <row r="20" spans="1:19" ht="39.75" customHeight="1">
      <c r="A20" s="170" t="s">
        <v>475</v>
      </c>
      <c r="B20" s="171" t="s">
        <v>476</v>
      </c>
      <c r="C20" s="190"/>
      <c r="D20" s="190"/>
      <c r="E20" s="190"/>
      <c r="F20" s="220"/>
      <c r="G20" s="220"/>
      <c r="H20" s="220"/>
      <c r="I20" s="220"/>
      <c r="J20" s="220"/>
      <c r="K20" s="220"/>
      <c r="L20" s="190"/>
      <c r="M20" s="220"/>
      <c r="N20" s="190"/>
      <c r="O20" s="190"/>
      <c r="P20" s="236"/>
      <c r="Q20" s="236"/>
      <c r="R20" s="236"/>
      <c r="S20" s="236"/>
    </row>
    <row r="21" spans="1:19" ht="39.75" customHeight="1">
      <c r="A21" s="167" t="s">
        <v>477</v>
      </c>
      <c r="B21" s="168" t="s">
        <v>481</v>
      </c>
      <c r="C21" s="186"/>
      <c r="D21" s="186">
        <v>5.55</v>
      </c>
      <c r="E21" s="186"/>
      <c r="F21" s="195">
        <v>5.55</v>
      </c>
      <c r="G21" s="195">
        <v>0</v>
      </c>
      <c r="H21" s="195">
        <v>0</v>
      </c>
      <c r="I21" s="195">
        <f>I144+I145+I146</f>
        <v>5.55</v>
      </c>
      <c r="J21" s="195">
        <f>J144+J145</f>
        <v>0</v>
      </c>
      <c r="K21" s="195">
        <v>4.702999999999999</v>
      </c>
      <c r="L21" s="186"/>
      <c r="M21" s="195">
        <v>6.334</v>
      </c>
      <c r="N21" s="186"/>
      <c r="O21" s="186"/>
      <c r="P21" s="222">
        <f>P144+P145+P146</f>
        <v>0</v>
      </c>
      <c r="Q21" s="222">
        <v>0</v>
      </c>
      <c r="R21" s="222">
        <f>R144+R145+R146</f>
        <v>0</v>
      </c>
      <c r="S21" s="222">
        <v>0</v>
      </c>
    </row>
    <row r="22" spans="1:19" ht="39.75" customHeight="1">
      <c r="A22" s="153"/>
      <c r="B22" s="154"/>
      <c r="C22" s="187"/>
      <c r="D22" s="187"/>
      <c r="E22" s="187"/>
      <c r="F22" s="187"/>
      <c r="G22" s="187"/>
      <c r="H22" s="187"/>
      <c r="I22" s="187"/>
      <c r="J22" s="187"/>
      <c r="K22" s="223"/>
      <c r="L22" s="187"/>
      <c r="M22" s="223"/>
      <c r="N22" s="187"/>
      <c r="O22" s="187"/>
      <c r="P22" s="234"/>
      <c r="Q22" s="234"/>
      <c r="R22" s="234"/>
      <c r="S22" s="234"/>
    </row>
    <row r="23" spans="1:19" ht="39.75" customHeight="1">
      <c r="A23" s="153" t="s">
        <v>326</v>
      </c>
      <c r="B23" s="154" t="s">
        <v>358</v>
      </c>
      <c r="C23" s="187"/>
      <c r="D23" s="187"/>
      <c r="E23" s="187"/>
      <c r="F23" s="187"/>
      <c r="G23" s="187"/>
      <c r="H23" s="187"/>
      <c r="I23" s="187"/>
      <c r="J23" s="187"/>
      <c r="K23" s="223"/>
      <c r="L23" s="187"/>
      <c r="M23" s="223"/>
      <c r="N23" s="187"/>
      <c r="O23" s="187"/>
      <c r="P23" s="234"/>
      <c r="Q23" s="234"/>
      <c r="R23" s="234"/>
      <c r="S23" s="234"/>
    </row>
    <row r="24" spans="1:19" ht="39.75" customHeight="1">
      <c r="A24" s="153" t="s">
        <v>327</v>
      </c>
      <c r="B24" s="154" t="s">
        <v>482</v>
      </c>
      <c r="C24" s="187"/>
      <c r="D24" s="187"/>
      <c r="E24" s="187"/>
      <c r="F24" s="187"/>
      <c r="G24" s="187"/>
      <c r="H24" s="187"/>
      <c r="I24" s="187"/>
      <c r="J24" s="187"/>
      <c r="K24" s="223"/>
      <c r="L24" s="187"/>
      <c r="M24" s="223"/>
      <c r="N24" s="187"/>
      <c r="O24" s="187"/>
      <c r="P24" s="234"/>
      <c r="Q24" s="234"/>
      <c r="R24" s="234"/>
      <c r="S24" s="234"/>
    </row>
    <row r="25" spans="1:19" ht="39.75" customHeight="1">
      <c r="A25" s="153" t="s">
        <v>329</v>
      </c>
      <c r="B25" s="154" t="s">
        <v>483</v>
      </c>
      <c r="C25" s="187"/>
      <c r="D25" s="187"/>
      <c r="E25" s="187"/>
      <c r="F25" s="187"/>
      <c r="G25" s="187"/>
      <c r="H25" s="187"/>
      <c r="I25" s="187"/>
      <c r="J25" s="187"/>
      <c r="K25" s="223"/>
      <c r="L25" s="187"/>
      <c r="M25" s="223"/>
      <c r="N25" s="187"/>
      <c r="O25" s="187"/>
      <c r="P25" s="234"/>
      <c r="Q25" s="234"/>
      <c r="R25" s="234"/>
      <c r="S25" s="234"/>
    </row>
    <row r="26" spans="1:19" ht="39.75" customHeight="1" hidden="1" outlineLevel="1">
      <c r="A26" s="153" t="s">
        <v>359</v>
      </c>
      <c r="B26" s="154" t="s">
        <v>484</v>
      </c>
      <c r="C26" s="187"/>
      <c r="D26" s="187"/>
      <c r="E26" s="187"/>
      <c r="F26" s="187"/>
      <c r="G26" s="187"/>
      <c r="H26" s="187"/>
      <c r="I26" s="187"/>
      <c r="J26" s="187"/>
      <c r="K26" s="223"/>
      <c r="L26" s="187"/>
      <c r="M26" s="223"/>
      <c r="N26" s="187"/>
      <c r="O26" s="187"/>
      <c r="P26" s="234"/>
      <c r="Q26" s="234"/>
      <c r="R26" s="234"/>
      <c r="S26" s="234"/>
    </row>
    <row r="27" spans="1:19" ht="39.75" customHeight="1" hidden="1" outlineLevel="1">
      <c r="A27" s="153" t="s">
        <v>360</v>
      </c>
      <c r="B27" s="154" t="s">
        <v>485</v>
      </c>
      <c r="C27" s="187"/>
      <c r="D27" s="187"/>
      <c r="E27" s="187"/>
      <c r="F27" s="187"/>
      <c r="G27" s="187"/>
      <c r="H27" s="187"/>
      <c r="I27" s="187"/>
      <c r="J27" s="187"/>
      <c r="K27" s="223"/>
      <c r="L27" s="187"/>
      <c r="M27" s="223"/>
      <c r="N27" s="187"/>
      <c r="O27" s="187"/>
      <c r="P27" s="234"/>
      <c r="Q27" s="234"/>
      <c r="R27" s="234"/>
      <c r="S27" s="234"/>
    </row>
    <row r="28" spans="1:19" ht="39.75" customHeight="1" hidden="1" outlineLevel="1">
      <c r="A28" s="153" t="s">
        <v>361</v>
      </c>
      <c r="B28" s="154" t="s">
        <v>486</v>
      </c>
      <c r="C28" s="187"/>
      <c r="D28" s="187"/>
      <c r="E28" s="187"/>
      <c r="F28" s="187"/>
      <c r="G28" s="187"/>
      <c r="H28" s="187"/>
      <c r="I28" s="187"/>
      <c r="J28" s="187"/>
      <c r="K28" s="223"/>
      <c r="L28" s="187"/>
      <c r="M28" s="223"/>
      <c r="N28" s="187"/>
      <c r="O28" s="187"/>
      <c r="P28" s="234"/>
      <c r="Q28" s="234"/>
      <c r="R28" s="234"/>
      <c r="S28" s="234"/>
    </row>
    <row r="29" spans="1:19" ht="39.75" customHeight="1" hidden="1" outlineLevel="1">
      <c r="A29" s="155" t="s">
        <v>361</v>
      </c>
      <c r="B29" s="156" t="s">
        <v>487</v>
      </c>
      <c r="C29" s="182"/>
      <c r="D29" s="182"/>
      <c r="E29" s="182"/>
      <c r="F29" s="182"/>
      <c r="G29" s="182"/>
      <c r="H29" s="182"/>
      <c r="I29" s="182"/>
      <c r="J29" s="182"/>
      <c r="K29" s="193"/>
      <c r="L29" s="182"/>
      <c r="M29" s="193"/>
      <c r="N29" s="182"/>
      <c r="O29" s="182"/>
      <c r="P29" s="184"/>
      <c r="Q29" s="184"/>
      <c r="R29" s="184"/>
      <c r="S29" s="184"/>
    </row>
    <row r="30" spans="1:19" ht="39.75" customHeight="1" hidden="1" outlineLevel="1">
      <c r="A30" s="155" t="s">
        <v>361</v>
      </c>
      <c r="B30" s="156" t="s">
        <v>487</v>
      </c>
      <c r="C30" s="182"/>
      <c r="D30" s="182"/>
      <c r="E30" s="182"/>
      <c r="F30" s="182"/>
      <c r="G30" s="182"/>
      <c r="H30" s="182"/>
      <c r="I30" s="182"/>
      <c r="J30" s="182"/>
      <c r="K30" s="193"/>
      <c r="L30" s="182"/>
      <c r="M30" s="193"/>
      <c r="N30" s="182"/>
      <c r="O30" s="182"/>
      <c r="P30" s="184"/>
      <c r="Q30" s="184"/>
      <c r="R30" s="184"/>
      <c r="S30" s="184"/>
    </row>
    <row r="31" spans="1:19" ht="39.75" customHeight="1" hidden="1" outlineLevel="1">
      <c r="A31" s="155" t="s">
        <v>536</v>
      </c>
      <c r="B31" s="156" t="s">
        <v>536</v>
      </c>
      <c r="C31" s="182"/>
      <c r="D31" s="182"/>
      <c r="E31" s="182"/>
      <c r="F31" s="182"/>
      <c r="G31" s="182"/>
      <c r="H31" s="182"/>
      <c r="I31" s="182"/>
      <c r="J31" s="182"/>
      <c r="K31" s="193"/>
      <c r="L31" s="182"/>
      <c r="M31" s="193"/>
      <c r="N31" s="182"/>
      <c r="O31" s="182"/>
      <c r="P31" s="184"/>
      <c r="Q31" s="184"/>
      <c r="R31" s="184"/>
      <c r="S31" s="184"/>
    </row>
    <row r="32" spans="1:19" ht="39.75" customHeight="1" collapsed="1">
      <c r="A32" s="153" t="s">
        <v>330</v>
      </c>
      <c r="B32" s="154" t="s">
        <v>488</v>
      </c>
      <c r="C32" s="187"/>
      <c r="D32" s="187"/>
      <c r="E32" s="187"/>
      <c r="F32" s="187"/>
      <c r="G32" s="187"/>
      <c r="H32" s="187"/>
      <c r="I32" s="187"/>
      <c r="J32" s="187"/>
      <c r="K32" s="223"/>
      <c r="L32" s="187"/>
      <c r="M32" s="223"/>
      <c r="N32" s="187"/>
      <c r="O32" s="187"/>
      <c r="P32" s="234"/>
      <c r="Q32" s="234"/>
      <c r="R32" s="234"/>
      <c r="S32" s="234"/>
    </row>
    <row r="33" spans="1:19" ht="39.75" customHeight="1" hidden="1" outlineLevel="1">
      <c r="A33" s="153" t="s">
        <v>363</v>
      </c>
      <c r="B33" s="154" t="s">
        <v>489</v>
      </c>
      <c r="C33" s="187"/>
      <c r="D33" s="187"/>
      <c r="E33" s="187"/>
      <c r="F33" s="187"/>
      <c r="G33" s="187"/>
      <c r="H33" s="187"/>
      <c r="I33" s="187"/>
      <c r="J33" s="187"/>
      <c r="K33" s="223"/>
      <c r="L33" s="187"/>
      <c r="M33" s="223"/>
      <c r="N33" s="187"/>
      <c r="O33" s="187"/>
      <c r="P33" s="234"/>
      <c r="Q33" s="234"/>
      <c r="R33" s="234"/>
      <c r="S33" s="234"/>
    </row>
    <row r="34" spans="1:19" ht="39.75" customHeight="1" hidden="1" outlineLevel="1">
      <c r="A34" s="155" t="s">
        <v>363</v>
      </c>
      <c r="B34" s="156" t="s">
        <v>487</v>
      </c>
      <c r="C34" s="182"/>
      <c r="D34" s="182"/>
      <c r="E34" s="182"/>
      <c r="F34" s="182"/>
      <c r="G34" s="182"/>
      <c r="H34" s="182"/>
      <c r="I34" s="182"/>
      <c r="J34" s="182"/>
      <c r="K34" s="193"/>
      <c r="L34" s="182"/>
      <c r="M34" s="193"/>
      <c r="N34" s="182"/>
      <c r="O34" s="182"/>
      <c r="P34" s="184"/>
      <c r="Q34" s="184"/>
      <c r="R34" s="184"/>
      <c r="S34" s="184"/>
    </row>
    <row r="35" spans="1:19" ht="39.75" customHeight="1" hidden="1" outlineLevel="1">
      <c r="A35" s="155" t="s">
        <v>363</v>
      </c>
      <c r="B35" s="156" t="s">
        <v>487</v>
      </c>
      <c r="C35" s="182"/>
      <c r="D35" s="182"/>
      <c r="E35" s="182"/>
      <c r="F35" s="182"/>
      <c r="G35" s="182"/>
      <c r="H35" s="182"/>
      <c r="I35" s="182"/>
      <c r="J35" s="182"/>
      <c r="K35" s="193"/>
      <c r="L35" s="182"/>
      <c r="M35" s="193"/>
      <c r="N35" s="182"/>
      <c r="O35" s="182"/>
      <c r="P35" s="184"/>
      <c r="Q35" s="184"/>
      <c r="R35" s="184"/>
      <c r="S35" s="184"/>
    </row>
    <row r="36" spans="1:19" ht="39.75" customHeight="1" hidden="1" outlineLevel="1">
      <c r="A36" s="155" t="s">
        <v>536</v>
      </c>
      <c r="B36" s="156" t="s">
        <v>536</v>
      </c>
      <c r="C36" s="182"/>
      <c r="D36" s="182"/>
      <c r="E36" s="182"/>
      <c r="F36" s="182"/>
      <c r="G36" s="182"/>
      <c r="H36" s="182"/>
      <c r="I36" s="182"/>
      <c r="J36" s="182"/>
      <c r="K36" s="193"/>
      <c r="L36" s="182"/>
      <c r="M36" s="193"/>
      <c r="N36" s="182"/>
      <c r="O36" s="182"/>
      <c r="P36" s="184"/>
      <c r="Q36" s="184"/>
      <c r="R36" s="184"/>
      <c r="S36" s="184"/>
    </row>
    <row r="37" spans="1:19" ht="39.75" customHeight="1" hidden="1" outlineLevel="1">
      <c r="A37" s="153" t="s">
        <v>364</v>
      </c>
      <c r="B37" s="154" t="s">
        <v>490</v>
      </c>
      <c r="C37" s="187"/>
      <c r="D37" s="187"/>
      <c r="E37" s="187"/>
      <c r="F37" s="187"/>
      <c r="G37" s="187"/>
      <c r="H37" s="187"/>
      <c r="I37" s="187"/>
      <c r="J37" s="187"/>
      <c r="K37" s="223"/>
      <c r="L37" s="187"/>
      <c r="M37" s="223"/>
      <c r="N37" s="187"/>
      <c r="O37" s="187"/>
      <c r="P37" s="234"/>
      <c r="Q37" s="234"/>
      <c r="R37" s="234"/>
      <c r="S37" s="234"/>
    </row>
    <row r="38" spans="1:19" ht="39.75" customHeight="1" hidden="1" outlineLevel="1">
      <c r="A38" s="155" t="s">
        <v>364</v>
      </c>
      <c r="B38" s="156" t="s">
        <v>487</v>
      </c>
      <c r="C38" s="182"/>
      <c r="D38" s="182"/>
      <c r="E38" s="182"/>
      <c r="F38" s="182"/>
      <c r="G38" s="182"/>
      <c r="H38" s="182"/>
      <c r="I38" s="182"/>
      <c r="J38" s="182"/>
      <c r="K38" s="193"/>
      <c r="L38" s="182"/>
      <c r="M38" s="193"/>
      <c r="N38" s="182"/>
      <c r="O38" s="182"/>
      <c r="P38" s="184"/>
      <c r="Q38" s="184"/>
      <c r="R38" s="184"/>
      <c r="S38" s="184"/>
    </row>
    <row r="39" spans="1:19" ht="39.75" customHeight="1" hidden="1" outlineLevel="1">
      <c r="A39" s="155" t="s">
        <v>364</v>
      </c>
      <c r="B39" s="156" t="s">
        <v>487</v>
      </c>
      <c r="C39" s="182"/>
      <c r="D39" s="182"/>
      <c r="E39" s="182"/>
      <c r="F39" s="182"/>
      <c r="G39" s="182"/>
      <c r="H39" s="182"/>
      <c r="I39" s="182"/>
      <c r="J39" s="182"/>
      <c r="K39" s="193"/>
      <c r="L39" s="182"/>
      <c r="M39" s="193"/>
      <c r="N39" s="182"/>
      <c r="O39" s="182"/>
      <c r="P39" s="184"/>
      <c r="Q39" s="184"/>
      <c r="R39" s="184"/>
      <c r="S39" s="184"/>
    </row>
    <row r="40" spans="1:19" ht="39.75" customHeight="1" hidden="1" outlineLevel="1">
      <c r="A40" s="155" t="s">
        <v>536</v>
      </c>
      <c r="B40" s="156" t="s">
        <v>536</v>
      </c>
      <c r="C40" s="182"/>
      <c r="D40" s="182"/>
      <c r="E40" s="182"/>
      <c r="F40" s="182"/>
      <c r="G40" s="182"/>
      <c r="H40" s="182"/>
      <c r="I40" s="182"/>
      <c r="J40" s="182"/>
      <c r="K40" s="193"/>
      <c r="L40" s="182"/>
      <c r="M40" s="193"/>
      <c r="N40" s="182"/>
      <c r="O40" s="182"/>
      <c r="P40" s="184"/>
      <c r="Q40" s="184"/>
      <c r="R40" s="184"/>
      <c r="S40" s="184"/>
    </row>
    <row r="41" spans="1:19" ht="39.75" customHeight="1" collapsed="1">
      <c r="A41" s="153" t="s">
        <v>331</v>
      </c>
      <c r="B41" s="154" t="s">
        <v>491</v>
      </c>
      <c r="C41" s="187"/>
      <c r="D41" s="187"/>
      <c r="E41" s="187"/>
      <c r="F41" s="187"/>
      <c r="G41" s="187"/>
      <c r="H41" s="187"/>
      <c r="I41" s="187"/>
      <c r="J41" s="187"/>
      <c r="K41" s="223"/>
      <c r="L41" s="187"/>
      <c r="M41" s="223"/>
      <c r="N41" s="187"/>
      <c r="O41" s="187"/>
      <c r="P41" s="234"/>
      <c r="Q41" s="234"/>
      <c r="R41" s="234"/>
      <c r="S41" s="234"/>
    </row>
    <row r="42" spans="1:19" ht="39.75" customHeight="1" hidden="1" outlineLevel="1">
      <c r="A42" s="153" t="s">
        <v>367</v>
      </c>
      <c r="B42" s="154" t="s">
        <v>492</v>
      </c>
      <c r="C42" s="187"/>
      <c r="D42" s="187"/>
      <c r="E42" s="187"/>
      <c r="F42" s="187"/>
      <c r="G42" s="187"/>
      <c r="H42" s="187"/>
      <c r="I42" s="187"/>
      <c r="J42" s="187"/>
      <c r="K42" s="223"/>
      <c r="L42" s="187"/>
      <c r="M42" s="223"/>
      <c r="N42" s="187"/>
      <c r="O42" s="187"/>
      <c r="P42" s="234"/>
      <c r="Q42" s="234"/>
      <c r="R42" s="234"/>
      <c r="S42" s="234"/>
    </row>
    <row r="43" spans="1:19" ht="39.75" customHeight="1" hidden="1" outlineLevel="1">
      <c r="A43" s="153" t="s">
        <v>367</v>
      </c>
      <c r="B43" s="154" t="s">
        <v>493</v>
      </c>
      <c r="C43" s="187"/>
      <c r="D43" s="187"/>
      <c r="E43" s="187"/>
      <c r="F43" s="187"/>
      <c r="G43" s="187"/>
      <c r="H43" s="187"/>
      <c r="I43" s="187"/>
      <c r="J43" s="187"/>
      <c r="K43" s="223"/>
      <c r="L43" s="187"/>
      <c r="M43" s="223"/>
      <c r="N43" s="187"/>
      <c r="O43" s="187"/>
      <c r="P43" s="234"/>
      <c r="Q43" s="234"/>
      <c r="R43" s="234"/>
      <c r="S43" s="234"/>
    </row>
    <row r="44" spans="1:19" ht="39.75" customHeight="1" hidden="1" outlineLevel="1">
      <c r="A44" s="155" t="s">
        <v>367</v>
      </c>
      <c r="B44" s="156" t="s">
        <v>487</v>
      </c>
      <c r="C44" s="182"/>
      <c r="D44" s="182"/>
      <c r="E44" s="182"/>
      <c r="F44" s="182"/>
      <c r="G44" s="182"/>
      <c r="H44" s="182"/>
      <c r="I44" s="182"/>
      <c r="J44" s="182"/>
      <c r="K44" s="193"/>
      <c r="L44" s="182"/>
      <c r="M44" s="193"/>
      <c r="N44" s="182"/>
      <c r="O44" s="182"/>
      <c r="P44" s="184"/>
      <c r="Q44" s="184"/>
      <c r="R44" s="184"/>
      <c r="S44" s="184"/>
    </row>
    <row r="45" spans="1:19" ht="39.75" customHeight="1" hidden="1" outlineLevel="1">
      <c r="A45" s="155" t="s">
        <v>367</v>
      </c>
      <c r="B45" s="156" t="s">
        <v>487</v>
      </c>
      <c r="C45" s="182"/>
      <c r="D45" s="182"/>
      <c r="E45" s="182"/>
      <c r="F45" s="182"/>
      <c r="G45" s="182"/>
      <c r="H45" s="182"/>
      <c r="I45" s="182"/>
      <c r="J45" s="182"/>
      <c r="K45" s="193"/>
      <c r="L45" s="182"/>
      <c r="M45" s="193"/>
      <c r="N45" s="182"/>
      <c r="O45" s="182"/>
      <c r="P45" s="184"/>
      <c r="Q45" s="184"/>
      <c r="R45" s="184"/>
      <c r="S45" s="184"/>
    </row>
    <row r="46" spans="1:19" ht="39.75" customHeight="1" hidden="1" outlineLevel="1">
      <c r="A46" s="155" t="s">
        <v>536</v>
      </c>
      <c r="B46" s="156" t="s">
        <v>536</v>
      </c>
      <c r="C46" s="182"/>
      <c r="D46" s="182"/>
      <c r="E46" s="182"/>
      <c r="F46" s="182"/>
      <c r="G46" s="182"/>
      <c r="H46" s="182"/>
      <c r="I46" s="182"/>
      <c r="J46" s="182"/>
      <c r="K46" s="193"/>
      <c r="L46" s="182"/>
      <c r="M46" s="193"/>
      <c r="N46" s="182"/>
      <c r="O46" s="182"/>
      <c r="P46" s="184"/>
      <c r="Q46" s="184"/>
      <c r="R46" s="184"/>
      <c r="S46" s="184"/>
    </row>
    <row r="47" spans="1:19" ht="39.75" customHeight="1" hidden="1" outlineLevel="1">
      <c r="A47" s="153" t="s">
        <v>367</v>
      </c>
      <c r="B47" s="154" t="s">
        <v>494</v>
      </c>
      <c r="C47" s="187"/>
      <c r="D47" s="187"/>
      <c r="E47" s="187"/>
      <c r="F47" s="187"/>
      <c r="G47" s="187"/>
      <c r="H47" s="187"/>
      <c r="I47" s="187"/>
      <c r="J47" s="187"/>
      <c r="K47" s="223"/>
      <c r="L47" s="187"/>
      <c r="M47" s="223"/>
      <c r="N47" s="187"/>
      <c r="O47" s="187"/>
      <c r="P47" s="234"/>
      <c r="Q47" s="234"/>
      <c r="R47" s="234"/>
      <c r="S47" s="234"/>
    </row>
    <row r="48" spans="1:19" ht="39.75" customHeight="1" hidden="1" outlineLevel="1">
      <c r="A48" s="155" t="s">
        <v>367</v>
      </c>
      <c r="B48" s="156" t="s">
        <v>487</v>
      </c>
      <c r="C48" s="182"/>
      <c r="D48" s="182"/>
      <c r="E48" s="182"/>
      <c r="F48" s="182"/>
      <c r="G48" s="182"/>
      <c r="H48" s="182"/>
      <c r="I48" s="182"/>
      <c r="J48" s="182"/>
      <c r="K48" s="193"/>
      <c r="L48" s="182"/>
      <c r="M48" s="193"/>
      <c r="N48" s="182"/>
      <c r="O48" s="182"/>
      <c r="P48" s="184"/>
      <c r="Q48" s="184"/>
      <c r="R48" s="184"/>
      <c r="S48" s="184"/>
    </row>
    <row r="49" spans="1:19" ht="39.75" customHeight="1" hidden="1" outlineLevel="1">
      <c r="A49" s="155" t="s">
        <v>367</v>
      </c>
      <c r="B49" s="156" t="s">
        <v>487</v>
      </c>
      <c r="C49" s="182"/>
      <c r="D49" s="182"/>
      <c r="E49" s="182"/>
      <c r="F49" s="182"/>
      <c r="G49" s="182"/>
      <c r="H49" s="182"/>
      <c r="I49" s="182"/>
      <c r="J49" s="182"/>
      <c r="K49" s="193"/>
      <c r="L49" s="182"/>
      <c r="M49" s="193"/>
      <c r="N49" s="182"/>
      <c r="O49" s="182"/>
      <c r="P49" s="184"/>
      <c r="Q49" s="184"/>
      <c r="R49" s="184"/>
      <c r="S49" s="184"/>
    </row>
    <row r="50" spans="1:19" ht="39.75" customHeight="1" hidden="1" outlineLevel="1">
      <c r="A50" s="155" t="s">
        <v>536</v>
      </c>
      <c r="B50" s="156" t="s">
        <v>536</v>
      </c>
      <c r="C50" s="182"/>
      <c r="D50" s="182"/>
      <c r="E50" s="182"/>
      <c r="F50" s="182"/>
      <c r="G50" s="182"/>
      <c r="H50" s="182"/>
      <c r="I50" s="182"/>
      <c r="J50" s="182"/>
      <c r="K50" s="193"/>
      <c r="L50" s="182"/>
      <c r="M50" s="193"/>
      <c r="N50" s="182"/>
      <c r="O50" s="182"/>
      <c r="P50" s="184"/>
      <c r="Q50" s="184"/>
      <c r="R50" s="184"/>
      <c r="S50" s="184"/>
    </row>
    <row r="51" spans="1:19" ht="39.75" customHeight="1" hidden="1" outlineLevel="1">
      <c r="A51" s="153" t="s">
        <v>367</v>
      </c>
      <c r="B51" s="154" t="s">
        <v>495</v>
      </c>
      <c r="C51" s="187"/>
      <c r="D51" s="187"/>
      <c r="E51" s="187"/>
      <c r="F51" s="187"/>
      <c r="G51" s="187"/>
      <c r="H51" s="187"/>
      <c r="I51" s="187"/>
      <c r="J51" s="187"/>
      <c r="K51" s="223"/>
      <c r="L51" s="187"/>
      <c r="M51" s="223"/>
      <c r="N51" s="187"/>
      <c r="O51" s="187"/>
      <c r="P51" s="234"/>
      <c r="Q51" s="234"/>
      <c r="R51" s="234"/>
      <c r="S51" s="234"/>
    </row>
    <row r="52" spans="1:19" ht="39.75" customHeight="1" hidden="1" outlineLevel="1">
      <c r="A52" s="155" t="s">
        <v>367</v>
      </c>
      <c r="B52" s="156" t="s">
        <v>487</v>
      </c>
      <c r="C52" s="182"/>
      <c r="D52" s="182"/>
      <c r="E52" s="182"/>
      <c r="F52" s="182"/>
      <c r="G52" s="182"/>
      <c r="H52" s="182"/>
      <c r="I52" s="182"/>
      <c r="J52" s="182"/>
      <c r="K52" s="193"/>
      <c r="L52" s="182"/>
      <c r="M52" s="193"/>
      <c r="N52" s="182"/>
      <c r="O52" s="182"/>
      <c r="P52" s="184"/>
      <c r="Q52" s="184"/>
      <c r="R52" s="184"/>
      <c r="S52" s="184"/>
    </row>
    <row r="53" spans="1:19" ht="39.75" customHeight="1" hidden="1" outlineLevel="1">
      <c r="A53" s="155" t="s">
        <v>367</v>
      </c>
      <c r="B53" s="156" t="s">
        <v>487</v>
      </c>
      <c r="C53" s="182"/>
      <c r="D53" s="182"/>
      <c r="E53" s="182"/>
      <c r="F53" s="182"/>
      <c r="G53" s="182"/>
      <c r="H53" s="182"/>
      <c r="I53" s="182"/>
      <c r="J53" s="182"/>
      <c r="K53" s="193"/>
      <c r="L53" s="182"/>
      <c r="M53" s="193"/>
      <c r="N53" s="182"/>
      <c r="O53" s="182"/>
      <c r="P53" s="184"/>
      <c r="Q53" s="184"/>
      <c r="R53" s="184"/>
      <c r="S53" s="184"/>
    </row>
    <row r="54" spans="1:19" ht="39.75" customHeight="1" hidden="1" outlineLevel="1">
      <c r="A54" s="155" t="s">
        <v>536</v>
      </c>
      <c r="B54" s="156" t="s">
        <v>536</v>
      </c>
      <c r="C54" s="182"/>
      <c r="D54" s="182"/>
      <c r="E54" s="182"/>
      <c r="F54" s="182"/>
      <c r="G54" s="182"/>
      <c r="H54" s="182"/>
      <c r="I54" s="182"/>
      <c r="J54" s="182"/>
      <c r="K54" s="193"/>
      <c r="L54" s="182"/>
      <c r="M54" s="193"/>
      <c r="N54" s="182"/>
      <c r="O54" s="182"/>
      <c r="P54" s="184"/>
      <c r="Q54" s="184"/>
      <c r="R54" s="184"/>
      <c r="S54" s="184"/>
    </row>
    <row r="55" spans="1:19" ht="69.75" customHeight="1" collapsed="1">
      <c r="A55" s="153" t="s">
        <v>332</v>
      </c>
      <c r="B55" s="154" t="s">
        <v>496</v>
      </c>
      <c r="C55" s="187"/>
      <c r="D55" s="187"/>
      <c r="E55" s="187"/>
      <c r="F55" s="187"/>
      <c r="G55" s="187"/>
      <c r="H55" s="187"/>
      <c r="I55" s="187"/>
      <c r="J55" s="187"/>
      <c r="K55" s="223"/>
      <c r="L55" s="187"/>
      <c r="M55" s="223"/>
      <c r="N55" s="187"/>
      <c r="O55" s="187"/>
      <c r="P55" s="234"/>
      <c r="Q55" s="234"/>
      <c r="R55" s="234"/>
      <c r="S55" s="234"/>
    </row>
    <row r="56" spans="1:19" ht="54.75" customHeight="1">
      <c r="A56" s="153" t="s">
        <v>371</v>
      </c>
      <c r="B56" s="154" t="s">
        <v>497</v>
      </c>
      <c r="C56" s="187"/>
      <c r="D56" s="187"/>
      <c r="E56" s="187"/>
      <c r="F56" s="187"/>
      <c r="G56" s="187"/>
      <c r="H56" s="187"/>
      <c r="I56" s="187"/>
      <c r="J56" s="187"/>
      <c r="K56" s="223"/>
      <c r="L56" s="187"/>
      <c r="M56" s="223"/>
      <c r="N56" s="187"/>
      <c r="O56" s="187"/>
      <c r="P56" s="234"/>
      <c r="Q56" s="234"/>
      <c r="R56" s="234"/>
      <c r="S56" s="234"/>
    </row>
    <row r="57" spans="1:19" ht="31.5">
      <c r="A57" s="155" t="s">
        <v>371</v>
      </c>
      <c r="B57" s="156" t="s">
        <v>275</v>
      </c>
      <c r="C57" s="182" t="s">
        <v>776</v>
      </c>
      <c r="D57" s="193">
        <v>6.2325</v>
      </c>
      <c r="E57" s="182" t="s">
        <v>87</v>
      </c>
      <c r="F57" s="193">
        <v>6.2325</v>
      </c>
      <c r="G57" s="193"/>
      <c r="H57" s="193"/>
      <c r="I57" s="193">
        <v>6.2325</v>
      </c>
      <c r="J57" s="193">
        <v>0</v>
      </c>
      <c r="K57" s="193">
        <v>5.2824</v>
      </c>
      <c r="L57" s="182">
        <v>2016</v>
      </c>
      <c r="M57" s="193">
        <v>4.0134</v>
      </c>
      <c r="N57" s="156" t="s">
        <v>77</v>
      </c>
      <c r="O57" s="182"/>
      <c r="P57" s="184">
        <v>0</v>
      </c>
      <c r="Q57" s="184">
        <v>0.65</v>
      </c>
      <c r="R57" s="184">
        <v>0</v>
      </c>
      <c r="S57" s="184">
        <v>1.4</v>
      </c>
    </row>
    <row r="58" spans="1:19" ht="31.5">
      <c r="A58" s="155" t="s">
        <v>371</v>
      </c>
      <c r="B58" s="156" t="s">
        <v>276</v>
      </c>
      <c r="C58" s="182" t="s">
        <v>777</v>
      </c>
      <c r="D58" s="193">
        <v>1.5595</v>
      </c>
      <c r="E58" s="182" t="s">
        <v>88</v>
      </c>
      <c r="F58" s="193">
        <v>1.5595</v>
      </c>
      <c r="G58" s="193"/>
      <c r="H58" s="193"/>
      <c r="I58" s="193">
        <v>1.5595</v>
      </c>
      <c r="J58" s="193">
        <v>0</v>
      </c>
      <c r="K58" s="193">
        <v>1.3224</v>
      </c>
      <c r="L58" s="182">
        <v>2016</v>
      </c>
      <c r="M58" s="193">
        <v>2.1614</v>
      </c>
      <c r="N58" s="156" t="s">
        <v>77</v>
      </c>
      <c r="O58" s="182"/>
      <c r="P58" s="184">
        <v>0</v>
      </c>
      <c r="Q58" s="184">
        <v>0.4</v>
      </c>
      <c r="R58" s="184">
        <v>0</v>
      </c>
      <c r="S58" s="184"/>
    </row>
    <row r="59" spans="1:19" ht="31.5">
      <c r="A59" s="155" t="s">
        <v>371</v>
      </c>
      <c r="B59" s="156" t="s">
        <v>278</v>
      </c>
      <c r="C59" s="182" t="s">
        <v>778</v>
      </c>
      <c r="D59" s="182">
        <v>1.7845</v>
      </c>
      <c r="E59" s="182" t="s">
        <v>88</v>
      </c>
      <c r="F59" s="193">
        <v>1.7845</v>
      </c>
      <c r="G59" s="193"/>
      <c r="H59" s="193"/>
      <c r="I59" s="193">
        <v>1.7845</v>
      </c>
      <c r="J59" s="193">
        <v>0</v>
      </c>
      <c r="K59" s="193">
        <v>1.5134</v>
      </c>
      <c r="L59" s="182">
        <v>2016</v>
      </c>
      <c r="M59" s="193">
        <v>1.16</v>
      </c>
      <c r="N59" s="156" t="s">
        <v>77</v>
      </c>
      <c r="O59" s="182"/>
      <c r="P59" s="184"/>
      <c r="Q59" s="184"/>
      <c r="R59" s="184">
        <v>0</v>
      </c>
      <c r="S59" s="184">
        <v>1.195</v>
      </c>
    </row>
    <row r="60" spans="1:19" ht="31.5">
      <c r="A60" s="155" t="s">
        <v>371</v>
      </c>
      <c r="B60" s="156" t="s">
        <v>277</v>
      </c>
      <c r="C60" s="182" t="s">
        <v>779</v>
      </c>
      <c r="D60" s="193">
        <v>2.5765</v>
      </c>
      <c r="E60" s="182" t="s">
        <v>88</v>
      </c>
      <c r="F60" s="193">
        <v>2.5765</v>
      </c>
      <c r="G60" s="193"/>
      <c r="H60" s="193"/>
      <c r="I60" s="193">
        <v>2.5765</v>
      </c>
      <c r="J60" s="193">
        <v>0</v>
      </c>
      <c r="K60" s="193">
        <v>2.1844</v>
      </c>
      <c r="L60" s="182">
        <v>2016</v>
      </c>
      <c r="M60" s="193">
        <v>2.364</v>
      </c>
      <c r="N60" s="156" t="s">
        <v>77</v>
      </c>
      <c r="O60" s="182"/>
      <c r="P60" s="184">
        <v>0</v>
      </c>
      <c r="Q60" s="184">
        <v>1.26</v>
      </c>
      <c r="R60" s="184">
        <v>0</v>
      </c>
      <c r="S60" s="184"/>
    </row>
    <row r="61" spans="1:19" ht="31.5">
      <c r="A61" s="155" t="s">
        <v>371</v>
      </c>
      <c r="B61" s="156" t="s">
        <v>801</v>
      </c>
      <c r="C61" s="182" t="s">
        <v>803</v>
      </c>
      <c r="D61" s="193">
        <v>2</v>
      </c>
      <c r="E61" s="182" t="s">
        <v>83</v>
      </c>
      <c r="F61" s="193">
        <v>1.269</v>
      </c>
      <c r="G61" s="193"/>
      <c r="H61" s="193"/>
      <c r="I61" s="193">
        <v>1.269</v>
      </c>
      <c r="J61" s="193">
        <v>0</v>
      </c>
      <c r="K61" s="193">
        <v>1.269</v>
      </c>
      <c r="L61" s="182">
        <v>2017</v>
      </c>
      <c r="M61" s="193">
        <v>1.076</v>
      </c>
      <c r="N61" s="156" t="s">
        <v>77</v>
      </c>
      <c r="O61" s="182"/>
      <c r="P61" s="184">
        <v>0</v>
      </c>
      <c r="Q61" s="184">
        <v>0.4</v>
      </c>
      <c r="R61" s="184">
        <v>0</v>
      </c>
      <c r="S61" s="184">
        <v>1.62</v>
      </c>
    </row>
    <row r="62" spans="1:19" ht="31.5">
      <c r="A62" s="155" t="s">
        <v>371</v>
      </c>
      <c r="B62" s="156" t="s">
        <v>804</v>
      </c>
      <c r="C62" s="182" t="s">
        <v>802</v>
      </c>
      <c r="D62" s="193">
        <v>3.508</v>
      </c>
      <c r="E62" s="182" t="s">
        <v>83</v>
      </c>
      <c r="F62" s="193">
        <v>4.239</v>
      </c>
      <c r="G62" s="193"/>
      <c r="H62" s="193"/>
      <c r="I62" s="193">
        <v>4.239</v>
      </c>
      <c r="J62" s="193">
        <v>0</v>
      </c>
      <c r="K62" s="193">
        <v>4.239</v>
      </c>
      <c r="L62" s="182">
        <v>2017</v>
      </c>
      <c r="M62" s="193">
        <v>3.592</v>
      </c>
      <c r="N62" s="156" t="s">
        <v>77</v>
      </c>
      <c r="O62" s="182"/>
      <c r="P62" s="184"/>
      <c r="Q62" s="184"/>
      <c r="R62" s="184"/>
      <c r="S62" s="184"/>
    </row>
    <row r="63" spans="1:19" ht="63">
      <c r="A63" s="153" t="s">
        <v>372</v>
      </c>
      <c r="B63" s="154" t="s">
        <v>498</v>
      </c>
      <c r="C63" s="187"/>
      <c r="D63" s="187"/>
      <c r="E63" s="187"/>
      <c r="F63" s="187"/>
      <c r="G63" s="187"/>
      <c r="H63" s="187"/>
      <c r="I63" s="187"/>
      <c r="J63" s="187"/>
      <c r="K63" s="223"/>
      <c r="L63" s="187"/>
      <c r="M63" s="223"/>
      <c r="N63" s="250"/>
      <c r="O63" s="187"/>
      <c r="P63" s="234"/>
      <c r="Q63" s="234"/>
      <c r="R63" s="234"/>
      <c r="S63" s="234"/>
    </row>
    <row r="64" spans="1:19" ht="47.25">
      <c r="A64" s="155" t="s">
        <v>372</v>
      </c>
      <c r="B64" s="156" t="s">
        <v>280</v>
      </c>
      <c r="C64" s="182" t="s">
        <v>780</v>
      </c>
      <c r="D64" s="182">
        <v>0.513</v>
      </c>
      <c r="E64" s="182" t="s">
        <v>88</v>
      </c>
      <c r="F64" s="193">
        <v>0.513</v>
      </c>
      <c r="G64" s="193"/>
      <c r="H64" s="193"/>
      <c r="I64" s="193">
        <v>0.513</v>
      </c>
      <c r="J64" s="193">
        <v>0</v>
      </c>
      <c r="K64" s="193">
        <v>0.434</v>
      </c>
      <c r="L64" s="182">
        <v>2016</v>
      </c>
      <c r="M64" s="193">
        <v>0.649</v>
      </c>
      <c r="N64" s="156" t="s">
        <v>431</v>
      </c>
      <c r="O64" s="182"/>
      <c r="P64" s="184">
        <v>0.64</v>
      </c>
      <c r="Q64" s="184">
        <v>1.26</v>
      </c>
      <c r="R64" s="184"/>
      <c r="S64" s="184"/>
    </row>
    <row r="65" spans="1:19" ht="31.5">
      <c r="A65" s="153" t="s">
        <v>328</v>
      </c>
      <c r="B65" s="154" t="s">
        <v>499</v>
      </c>
      <c r="C65" s="187"/>
      <c r="D65" s="187"/>
      <c r="E65" s="187"/>
      <c r="F65" s="187"/>
      <c r="G65" s="187"/>
      <c r="H65" s="187"/>
      <c r="I65" s="187"/>
      <c r="J65" s="187"/>
      <c r="K65" s="223"/>
      <c r="L65" s="187"/>
      <c r="M65" s="223"/>
      <c r="N65" s="250"/>
      <c r="O65" s="187"/>
      <c r="P65" s="234"/>
      <c r="Q65" s="234"/>
      <c r="R65" s="234"/>
      <c r="S65" s="234"/>
    </row>
    <row r="66" spans="1:19" ht="47.25">
      <c r="A66" s="153" t="s">
        <v>333</v>
      </c>
      <c r="B66" s="154" t="s">
        <v>500</v>
      </c>
      <c r="C66" s="187"/>
      <c r="D66" s="187"/>
      <c r="E66" s="187"/>
      <c r="F66" s="187"/>
      <c r="G66" s="187"/>
      <c r="H66" s="187"/>
      <c r="I66" s="187"/>
      <c r="J66" s="187"/>
      <c r="K66" s="223"/>
      <c r="L66" s="187"/>
      <c r="M66" s="223"/>
      <c r="N66" s="250"/>
      <c r="O66" s="187"/>
      <c r="P66" s="234"/>
      <c r="Q66" s="234"/>
      <c r="R66" s="234"/>
      <c r="S66" s="234"/>
    </row>
    <row r="67" spans="1:19" ht="31.5">
      <c r="A67" s="153" t="s">
        <v>382</v>
      </c>
      <c r="B67" s="154" t="s">
        <v>501</v>
      </c>
      <c r="C67" s="187"/>
      <c r="D67" s="187"/>
      <c r="E67" s="187"/>
      <c r="F67" s="187"/>
      <c r="G67" s="187"/>
      <c r="H67" s="187"/>
      <c r="I67" s="187"/>
      <c r="J67" s="187"/>
      <c r="K67" s="223"/>
      <c r="L67" s="187"/>
      <c r="M67" s="223"/>
      <c r="N67" s="250"/>
      <c r="O67" s="187"/>
      <c r="P67" s="234"/>
      <c r="Q67" s="234"/>
      <c r="R67" s="234"/>
      <c r="S67" s="234"/>
    </row>
    <row r="68" spans="1:19" ht="47.25">
      <c r="A68" s="158" t="s">
        <v>382</v>
      </c>
      <c r="B68" s="159" t="s">
        <v>281</v>
      </c>
      <c r="C68" s="180" t="s">
        <v>781</v>
      </c>
      <c r="D68" s="180">
        <v>9.778</v>
      </c>
      <c r="E68" s="182" t="s">
        <v>88</v>
      </c>
      <c r="F68" s="191">
        <v>9.778</v>
      </c>
      <c r="G68" s="191"/>
      <c r="H68" s="191"/>
      <c r="I68" s="191">
        <v>9.778</v>
      </c>
      <c r="J68" s="191">
        <v>0</v>
      </c>
      <c r="K68" s="191">
        <v>8.286</v>
      </c>
      <c r="L68" s="180">
        <v>2016</v>
      </c>
      <c r="M68" s="191">
        <v>8.836</v>
      </c>
      <c r="N68" s="156" t="s">
        <v>431</v>
      </c>
      <c r="O68" s="180"/>
      <c r="P68" s="183"/>
      <c r="Q68" s="183"/>
      <c r="R68" s="183"/>
      <c r="S68" s="183"/>
    </row>
    <row r="69" spans="1:19" ht="47.25">
      <c r="A69" s="153" t="s">
        <v>383</v>
      </c>
      <c r="B69" s="154" t="s">
        <v>502</v>
      </c>
      <c r="C69" s="187"/>
      <c r="D69" s="187"/>
      <c r="E69" s="187"/>
      <c r="F69" s="187"/>
      <c r="G69" s="187"/>
      <c r="H69" s="187"/>
      <c r="I69" s="187"/>
      <c r="J69" s="187"/>
      <c r="K69" s="223"/>
      <c r="L69" s="187"/>
      <c r="M69" s="223"/>
      <c r="N69" s="250"/>
      <c r="O69" s="187"/>
      <c r="P69" s="234"/>
      <c r="Q69" s="234"/>
      <c r="R69" s="234"/>
      <c r="S69" s="234"/>
    </row>
    <row r="70" spans="1:19" ht="47.25">
      <c r="A70" s="158" t="s">
        <v>383</v>
      </c>
      <c r="B70" s="159" t="s">
        <v>283</v>
      </c>
      <c r="C70" s="180" t="s">
        <v>782</v>
      </c>
      <c r="D70" s="180">
        <v>0</v>
      </c>
      <c r="E70" s="180"/>
      <c r="F70" s="191">
        <v>0</v>
      </c>
      <c r="G70" s="191"/>
      <c r="H70" s="191"/>
      <c r="I70" s="191">
        <v>0</v>
      </c>
      <c r="J70" s="191">
        <v>0</v>
      </c>
      <c r="K70" s="191">
        <v>0</v>
      </c>
      <c r="L70" s="180"/>
      <c r="M70" s="191">
        <v>0</v>
      </c>
      <c r="N70" s="159" t="s">
        <v>78</v>
      </c>
      <c r="O70" s="180"/>
      <c r="P70" s="183"/>
      <c r="Q70" s="183"/>
      <c r="R70" s="183"/>
      <c r="S70" s="183"/>
    </row>
    <row r="71" spans="1:19" ht="47.25">
      <c r="A71" s="158" t="s">
        <v>383</v>
      </c>
      <c r="B71" s="159" t="s">
        <v>284</v>
      </c>
      <c r="C71" s="180" t="s">
        <v>783</v>
      </c>
      <c r="D71" s="180">
        <v>0</v>
      </c>
      <c r="E71" s="180"/>
      <c r="F71" s="191">
        <v>0</v>
      </c>
      <c r="G71" s="191"/>
      <c r="H71" s="191"/>
      <c r="I71" s="191">
        <v>0</v>
      </c>
      <c r="J71" s="191">
        <v>0</v>
      </c>
      <c r="K71" s="191">
        <v>0</v>
      </c>
      <c r="L71" s="180"/>
      <c r="M71" s="191">
        <v>0</v>
      </c>
      <c r="N71" s="159" t="s">
        <v>78</v>
      </c>
      <c r="O71" s="180"/>
      <c r="P71" s="183"/>
      <c r="Q71" s="183"/>
      <c r="R71" s="183"/>
      <c r="S71" s="183"/>
    </row>
    <row r="72" spans="1:19" ht="78.75">
      <c r="A72" s="158" t="s">
        <v>383</v>
      </c>
      <c r="B72" s="159" t="s">
        <v>285</v>
      </c>
      <c r="C72" s="180" t="s">
        <v>784</v>
      </c>
      <c r="D72" s="180">
        <v>0</v>
      </c>
      <c r="E72" s="180"/>
      <c r="F72" s="191">
        <v>0</v>
      </c>
      <c r="G72" s="191"/>
      <c r="H72" s="191"/>
      <c r="I72" s="191">
        <v>0</v>
      </c>
      <c r="J72" s="191">
        <v>0</v>
      </c>
      <c r="K72" s="191">
        <v>0</v>
      </c>
      <c r="L72" s="180"/>
      <c r="M72" s="191">
        <v>0</v>
      </c>
      <c r="N72" s="159" t="s">
        <v>75</v>
      </c>
      <c r="O72" s="180"/>
      <c r="P72" s="183"/>
      <c r="Q72" s="183"/>
      <c r="R72" s="183"/>
      <c r="S72" s="183"/>
    </row>
    <row r="73" spans="1:19" ht="78.75">
      <c r="A73" s="158" t="s">
        <v>383</v>
      </c>
      <c r="B73" s="159" t="s">
        <v>286</v>
      </c>
      <c r="C73" s="180" t="s">
        <v>785</v>
      </c>
      <c r="D73" s="180">
        <v>0</v>
      </c>
      <c r="E73" s="180"/>
      <c r="F73" s="191">
        <v>0</v>
      </c>
      <c r="G73" s="191"/>
      <c r="H73" s="191"/>
      <c r="I73" s="191">
        <v>0</v>
      </c>
      <c r="J73" s="191">
        <v>0</v>
      </c>
      <c r="K73" s="191">
        <v>0</v>
      </c>
      <c r="L73" s="180"/>
      <c r="M73" s="191">
        <v>0</v>
      </c>
      <c r="N73" s="159" t="s">
        <v>75</v>
      </c>
      <c r="O73" s="180"/>
      <c r="P73" s="183"/>
      <c r="Q73" s="183"/>
      <c r="R73" s="183"/>
      <c r="S73" s="183"/>
    </row>
    <row r="74" spans="1:19" ht="78.75">
      <c r="A74" s="158" t="s">
        <v>383</v>
      </c>
      <c r="B74" s="159" t="s">
        <v>287</v>
      </c>
      <c r="C74" s="180" t="s">
        <v>786</v>
      </c>
      <c r="D74" s="191">
        <v>2.027</v>
      </c>
      <c r="E74" s="182" t="s">
        <v>88</v>
      </c>
      <c r="F74" s="191">
        <v>2.027</v>
      </c>
      <c r="G74" s="191"/>
      <c r="H74" s="191"/>
      <c r="I74" s="191">
        <v>2.027</v>
      </c>
      <c r="J74" s="191">
        <v>0</v>
      </c>
      <c r="K74" s="191">
        <v>1.717</v>
      </c>
      <c r="L74" s="180">
        <v>2016</v>
      </c>
      <c r="M74" s="191">
        <v>1.271</v>
      </c>
      <c r="N74" s="159" t="s">
        <v>75</v>
      </c>
      <c r="O74" s="180"/>
      <c r="P74" s="183"/>
      <c r="Q74" s="183"/>
      <c r="R74" s="183"/>
      <c r="S74" s="183"/>
    </row>
    <row r="75" spans="1:19" ht="30.75" customHeight="1">
      <c r="A75" s="158" t="s">
        <v>383</v>
      </c>
      <c r="B75" s="159" t="s">
        <v>288</v>
      </c>
      <c r="C75" s="180" t="s">
        <v>787</v>
      </c>
      <c r="D75" s="180">
        <v>1.144</v>
      </c>
      <c r="E75" s="182" t="s">
        <v>88</v>
      </c>
      <c r="F75" s="191">
        <v>1.144</v>
      </c>
      <c r="G75" s="191"/>
      <c r="H75" s="191"/>
      <c r="I75" s="191">
        <v>1.144</v>
      </c>
      <c r="J75" s="191">
        <v>0</v>
      </c>
      <c r="K75" s="191">
        <v>0.969</v>
      </c>
      <c r="L75" s="180">
        <v>2015</v>
      </c>
      <c r="M75" s="191">
        <v>2.827</v>
      </c>
      <c r="N75" s="159" t="s">
        <v>76</v>
      </c>
      <c r="O75" s="180"/>
      <c r="P75" s="183">
        <v>2.08</v>
      </c>
      <c r="Q75" s="183">
        <v>2.86</v>
      </c>
      <c r="R75" s="183"/>
      <c r="S75" s="183"/>
    </row>
    <row r="76" spans="1:19" ht="31.5">
      <c r="A76" s="158" t="s">
        <v>383</v>
      </c>
      <c r="B76" s="159" t="s">
        <v>289</v>
      </c>
      <c r="C76" s="180" t="s">
        <v>788</v>
      </c>
      <c r="D76" s="180">
        <v>0</v>
      </c>
      <c r="E76" s="182"/>
      <c r="F76" s="191">
        <v>0</v>
      </c>
      <c r="G76" s="191"/>
      <c r="H76" s="191"/>
      <c r="I76" s="191">
        <v>0</v>
      </c>
      <c r="J76" s="191">
        <v>0</v>
      </c>
      <c r="K76" s="191">
        <v>0</v>
      </c>
      <c r="L76" s="180"/>
      <c r="M76" s="191">
        <v>2.507</v>
      </c>
      <c r="N76" s="159" t="s">
        <v>76</v>
      </c>
      <c r="O76" s="180"/>
      <c r="P76" s="183"/>
      <c r="Q76" s="183"/>
      <c r="R76" s="183"/>
      <c r="S76" s="183"/>
    </row>
    <row r="77" spans="1:19" ht="47.25">
      <c r="A77" s="153" t="s">
        <v>334</v>
      </c>
      <c r="B77" s="154" t="s">
        <v>503</v>
      </c>
      <c r="C77" s="187"/>
      <c r="D77" s="187"/>
      <c r="E77" s="187"/>
      <c r="F77" s="187"/>
      <c r="G77" s="187"/>
      <c r="H77" s="187"/>
      <c r="I77" s="187"/>
      <c r="J77" s="187"/>
      <c r="K77" s="223"/>
      <c r="L77" s="187"/>
      <c r="M77" s="223"/>
      <c r="N77" s="250"/>
      <c r="O77" s="187"/>
      <c r="P77" s="234"/>
      <c r="Q77" s="234"/>
      <c r="R77" s="234"/>
      <c r="S77" s="234"/>
    </row>
    <row r="78" spans="1:19" ht="15.75">
      <c r="A78" s="153" t="s">
        <v>386</v>
      </c>
      <c r="B78" s="154" t="s">
        <v>504</v>
      </c>
      <c r="C78" s="187"/>
      <c r="D78" s="187"/>
      <c r="E78" s="187"/>
      <c r="F78" s="187"/>
      <c r="G78" s="187"/>
      <c r="H78" s="187"/>
      <c r="I78" s="187"/>
      <c r="J78" s="187"/>
      <c r="K78" s="223"/>
      <c r="L78" s="187"/>
      <c r="M78" s="223"/>
      <c r="N78" s="250"/>
      <c r="O78" s="187"/>
      <c r="P78" s="234"/>
      <c r="Q78" s="234"/>
      <c r="R78" s="234"/>
      <c r="S78" s="234"/>
    </row>
    <row r="79" spans="1:19" ht="47.25">
      <c r="A79" s="158" t="s">
        <v>386</v>
      </c>
      <c r="B79" s="159" t="s">
        <v>279</v>
      </c>
      <c r="C79" s="180" t="s">
        <v>789</v>
      </c>
      <c r="D79" s="180">
        <v>0.78</v>
      </c>
      <c r="E79" s="182" t="s">
        <v>88</v>
      </c>
      <c r="F79" s="191">
        <v>0.78</v>
      </c>
      <c r="G79" s="191"/>
      <c r="H79" s="191"/>
      <c r="I79" s="191">
        <v>0.78</v>
      </c>
      <c r="J79" s="191">
        <v>0</v>
      </c>
      <c r="K79" s="191">
        <v>0.661</v>
      </c>
      <c r="L79" s="180">
        <v>2016</v>
      </c>
      <c r="M79" s="191">
        <v>0.625</v>
      </c>
      <c r="N79" s="159" t="s">
        <v>78</v>
      </c>
      <c r="O79" s="180"/>
      <c r="P79" s="183"/>
      <c r="Q79" s="183"/>
      <c r="R79" s="183">
        <v>0.6</v>
      </c>
      <c r="S79" s="183">
        <v>0.72</v>
      </c>
    </row>
    <row r="80" spans="1:19" ht="31.5" hidden="1" outlineLevel="1">
      <c r="A80" s="153" t="s">
        <v>387</v>
      </c>
      <c r="B80" s="154" t="s">
        <v>505</v>
      </c>
      <c r="C80" s="187"/>
      <c r="D80" s="187">
        <v>0</v>
      </c>
      <c r="E80" s="187"/>
      <c r="F80" s="187">
        <v>0</v>
      </c>
      <c r="G80" s="187"/>
      <c r="H80" s="187"/>
      <c r="I80" s="187">
        <v>0</v>
      </c>
      <c r="J80" s="187">
        <v>0</v>
      </c>
      <c r="K80" s="223">
        <v>0</v>
      </c>
      <c r="L80" s="187"/>
      <c r="M80" s="223"/>
      <c r="N80" s="250"/>
      <c r="O80" s="187"/>
      <c r="P80" s="234"/>
      <c r="Q80" s="234"/>
      <c r="R80" s="234"/>
      <c r="S80" s="234"/>
    </row>
    <row r="81" spans="1:19" ht="15.75" hidden="1" outlineLevel="1">
      <c r="A81" s="158" t="s">
        <v>387</v>
      </c>
      <c r="B81" s="159" t="s">
        <v>487</v>
      </c>
      <c r="C81" s="180"/>
      <c r="D81" s="180">
        <v>0</v>
      </c>
      <c r="E81" s="180"/>
      <c r="F81" s="180">
        <v>0</v>
      </c>
      <c r="G81" s="180"/>
      <c r="H81" s="180"/>
      <c r="I81" s="180">
        <v>0</v>
      </c>
      <c r="J81" s="180">
        <v>0</v>
      </c>
      <c r="K81" s="191">
        <v>0</v>
      </c>
      <c r="L81" s="180"/>
      <c r="M81" s="191"/>
      <c r="N81" s="159"/>
      <c r="O81" s="180"/>
      <c r="P81" s="183"/>
      <c r="Q81" s="183"/>
      <c r="R81" s="183"/>
      <c r="S81" s="183"/>
    </row>
    <row r="82" spans="1:19" ht="15.75" hidden="1" outlineLevel="1">
      <c r="A82" s="158" t="s">
        <v>387</v>
      </c>
      <c r="B82" s="159" t="s">
        <v>487</v>
      </c>
      <c r="C82" s="180"/>
      <c r="D82" s="180">
        <v>0</v>
      </c>
      <c r="E82" s="180"/>
      <c r="F82" s="180">
        <v>0</v>
      </c>
      <c r="G82" s="180"/>
      <c r="H82" s="180"/>
      <c r="I82" s="180">
        <v>0</v>
      </c>
      <c r="J82" s="180">
        <v>0</v>
      </c>
      <c r="K82" s="191">
        <v>0</v>
      </c>
      <c r="L82" s="180"/>
      <c r="M82" s="191"/>
      <c r="N82" s="159"/>
      <c r="O82" s="180"/>
      <c r="P82" s="183"/>
      <c r="Q82" s="183"/>
      <c r="R82" s="183"/>
      <c r="S82" s="183"/>
    </row>
    <row r="83" spans="1:19" ht="15.75" hidden="1" outlineLevel="1">
      <c r="A83" s="158" t="s">
        <v>536</v>
      </c>
      <c r="B83" s="159" t="s">
        <v>536</v>
      </c>
      <c r="C83" s="180"/>
      <c r="D83" s="180">
        <v>0</v>
      </c>
      <c r="E83" s="180"/>
      <c r="F83" s="180">
        <v>0</v>
      </c>
      <c r="G83" s="180"/>
      <c r="H83" s="180"/>
      <c r="I83" s="180">
        <v>0</v>
      </c>
      <c r="J83" s="180">
        <v>0</v>
      </c>
      <c r="K83" s="191">
        <v>0</v>
      </c>
      <c r="L83" s="180"/>
      <c r="M83" s="191"/>
      <c r="N83" s="159"/>
      <c r="O83" s="180"/>
      <c r="P83" s="183"/>
      <c r="Q83" s="183"/>
      <c r="R83" s="183"/>
      <c r="S83" s="183"/>
    </row>
    <row r="84" spans="1:19" ht="31.5" collapsed="1">
      <c r="A84" s="153" t="s">
        <v>335</v>
      </c>
      <c r="B84" s="154" t="s">
        <v>506</v>
      </c>
      <c r="C84" s="187"/>
      <c r="D84" s="187"/>
      <c r="E84" s="187"/>
      <c r="F84" s="187"/>
      <c r="G84" s="187"/>
      <c r="H84" s="187"/>
      <c r="I84" s="187"/>
      <c r="J84" s="187"/>
      <c r="K84" s="223"/>
      <c r="L84" s="187"/>
      <c r="M84" s="223"/>
      <c r="N84" s="250"/>
      <c r="O84" s="187"/>
      <c r="P84" s="234"/>
      <c r="Q84" s="234"/>
      <c r="R84" s="234"/>
      <c r="S84" s="234"/>
    </row>
    <row r="85" spans="1:19" ht="31.5" hidden="1" outlineLevel="1">
      <c r="A85" s="153" t="s">
        <v>390</v>
      </c>
      <c r="B85" s="154" t="s">
        <v>507</v>
      </c>
      <c r="C85" s="187"/>
      <c r="D85" s="187"/>
      <c r="E85" s="187"/>
      <c r="F85" s="187"/>
      <c r="G85" s="187"/>
      <c r="H85" s="187"/>
      <c r="I85" s="187"/>
      <c r="J85" s="187"/>
      <c r="K85" s="223"/>
      <c r="L85" s="187"/>
      <c r="M85" s="223"/>
      <c r="N85" s="250"/>
      <c r="O85" s="187"/>
      <c r="P85" s="234"/>
      <c r="Q85" s="234"/>
      <c r="R85" s="234"/>
      <c r="S85" s="234"/>
    </row>
    <row r="86" spans="1:19" ht="15.75" hidden="1" outlineLevel="1">
      <c r="A86" s="158" t="s">
        <v>390</v>
      </c>
      <c r="B86" s="159" t="s">
        <v>487</v>
      </c>
      <c r="C86" s="180"/>
      <c r="D86" s="180"/>
      <c r="E86" s="180"/>
      <c r="F86" s="180"/>
      <c r="G86" s="180"/>
      <c r="H86" s="180"/>
      <c r="I86" s="180"/>
      <c r="J86" s="180"/>
      <c r="K86" s="191"/>
      <c r="L86" s="180"/>
      <c r="M86" s="191"/>
      <c r="N86" s="159"/>
      <c r="O86" s="180"/>
      <c r="P86" s="183"/>
      <c r="Q86" s="183"/>
      <c r="R86" s="183"/>
      <c r="S86" s="183"/>
    </row>
    <row r="87" spans="1:19" ht="15.75" hidden="1" outlineLevel="1">
      <c r="A87" s="158" t="s">
        <v>390</v>
      </c>
      <c r="B87" s="159" t="s">
        <v>487</v>
      </c>
      <c r="C87" s="180"/>
      <c r="D87" s="180"/>
      <c r="E87" s="180"/>
      <c r="F87" s="180"/>
      <c r="G87" s="180"/>
      <c r="H87" s="180"/>
      <c r="I87" s="180"/>
      <c r="J87" s="180"/>
      <c r="K87" s="191"/>
      <c r="L87" s="180"/>
      <c r="M87" s="191"/>
      <c r="N87" s="159"/>
      <c r="O87" s="180"/>
      <c r="P87" s="183"/>
      <c r="Q87" s="183"/>
      <c r="R87" s="183"/>
      <c r="S87" s="183"/>
    </row>
    <row r="88" spans="1:19" ht="15.75" hidden="1" outlineLevel="1">
      <c r="A88" s="158" t="s">
        <v>536</v>
      </c>
      <c r="B88" s="159" t="s">
        <v>536</v>
      </c>
      <c r="C88" s="180"/>
      <c r="D88" s="180"/>
      <c r="E88" s="180"/>
      <c r="F88" s="180"/>
      <c r="G88" s="180"/>
      <c r="H88" s="180"/>
      <c r="I88" s="180"/>
      <c r="J88" s="180"/>
      <c r="K88" s="191"/>
      <c r="L88" s="180"/>
      <c r="M88" s="191"/>
      <c r="N88" s="159"/>
      <c r="O88" s="180"/>
      <c r="P88" s="183"/>
      <c r="Q88" s="183"/>
      <c r="R88" s="183"/>
      <c r="S88" s="183"/>
    </row>
    <row r="89" spans="1:19" ht="31.5" hidden="1" outlineLevel="1">
      <c r="A89" s="153" t="s">
        <v>391</v>
      </c>
      <c r="B89" s="154" t="s">
        <v>508</v>
      </c>
      <c r="C89" s="187"/>
      <c r="D89" s="187"/>
      <c r="E89" s="187"/>
      <c r="F89" s="187"/>
      <c r="G89" s="187"/>
      <c r="H89" s="187"/>
      <c r="I89" s="187"/>
      <c r="J89" s="187"/>
      <c r="K89" s="223"/>
      <c r="L89" s="187"/>
      <c r="M89" s="223"/>
      <c r="N89" s="250"/>
      <c r="O89" s="187"/>
      <c r="P89" s="234"/>
      <c r="Q89" s="234"/>
      <c r="R89" s="234"/>
      <c r="S89" s="234"/>
    </row>
    <row r="90" spans="1:19" ht="15.75" hidden="1" outlineLevel="1">
      <c r="A90" s="158" t="s">
        <v>391</v>
      </c>
      <c r="B90" s="159" t="s">
        <v>487</v>
      </c>
      <c r="C90" s="180"/>
      <c r="D90" s="180"/>
      <c r="E90" s="180"/>
      <c r="F90" s="180"/>
      <c r="G90" s="180"/>
      <c r="H90" s="180"/>
      <c r="I90" s="180"/>
      <c r="J90" s="180"/>
      <c r="K90" s="191"/>
      <c r="L90" s="180"/>
      <c r="M90" s="191"/>
      <c r="N90" s="159"/>
      <c r="O90" s="180"/>
      <c r="P90" s="183"/>
      <c r="Q90" s="183"/>
      <c r="R90" s="183"/>
      <c r="S90" s="183"/>
    </row>
    <row r="91" spans="1:19" ht="15.75" hidden="1" outlineLevel="1">
      <c r="A91" s="158" t="s">
        <v>391</v>
      </c>
      <c r="B91" s="159" t="s">
        <v>487</v>
      </c>
      <c r="C91" s="180"/>
      <c r="D91" s="180"/>
      <c r="E91" s="180"/>
      <c r="F91" s="180"/>
      <c r="G91" s="180"/>
      <c r="H91" s="180"/>
      <c r="I91" s="180"/>
      <c r="J91" s="180"/>
      <c r="K91" s="191"/>
      <c r="L91" s="180"/>
      <c r="M91" s="191"/>
      <c r="N91" s="159"/>
      <c r="O91" s="180"/>
      <c r="P91" s="183"/>
      <c r="Q91" s="183"/>
      <c r="R91" s="183"/>
      <c r="S91" s="183"/>
    </row>
    <row r="92" spans="1:19" ht="15.75" hidden="1" outlineLevel="1">
      <c r="A92" s="158" t="s">
        <v>536</v>
      </c>
      <c r="B92" s="159" t="s">
        <v>536</v>
      </c>
      <c r="C92" s="180"/>
      <c r="D92" s="180"/>
      <c r="E92" s="180"/>
      <c r="F92" s="180"/>
      <c r="G92" s="180"/>
      <c r="H92" s="180"/>
      <c r="I92" s="180"/>
      <c r="J92" s="180"/>
      <c r="K92" s="191"/>
      <c r="L92" s="180"/>
      <c r="M92" s="191"/>
      <c r="N92" s="159"/>
      <c r="O92" s="180"/>
      <c r="P92" s="183"/>
      <c r="Q92" s="183"/>
      <c r="R92" s="183"/>
      <c r="S92" s="183"/>
    </row>
    <row r="93" spans="1:19" ht="31.5" hidden="1" outlineLevel="1">
      <c r="A93" s="153" t="s">
        <v>392</v>
      </c>
      <c r="B93" s="154" t="s">
        <v>509</v>
      </c>
      <c r="C93" s="187"/>
      <c r="D93" s="187"/>
      <c r="E93" s="187"/>
      <c r="F93" s="187"/>
      <c r="G93" s="187"/>
      <c r="H93" s="187"/>
      <c r="I93" s="187"/>
      <c r="J93" s="187"/>
      <c r="K93" s="223"/>
      <c r="L93" s="187"/>
      <c r="M93" s="223"/>
      <c r="N93" s="250"/>
      <c r="O93" s="187"/>
      <c r="P93" s="234"/>
      <c r="Q93" s="234"/>
      <c r="R93" s="234"/>
      <c r="S93" s="234"/>
    </row>
    <row r="94" spans="1:19" ht="15.75" hidden="1" outlineLevel="1">
      <c r="A94" s="158" t="s">
        <v>392</v>
      </c>
      <c r="B94" s="159" t="s">
        <v>487</v>
      </c>
      <c r="C94" s="180"/>
      <c r="D94" s="180"/>
      <c r="E94" s="180"/>
      <c r="F94" s="180"/>
      <c r="G94" s="180"/>
      <c r="H94" s="180"/>
      <c r="I94" s="180"/>
      <c r="J94" s="180"/>
      <c r="K94" s="191"/>
      <c r="L94" s="180"/>
      <c r="M94" s="191"/>
      <c r="N94" s="159"/>
      <c r="O94" s="180"/>
      <c r="P94" s="183"/>
      <c r="Q94" s="183"/>
      <c r="R94" s="183"/>
      <c r="S94" s="183"/>
    </row>
    <row r="95" spans="1:19" ht="15.75" hidden="1" outlineLevel="1">
      <c r="A95" s="158" t="s">
        <v>392</v>
      </c>
      <c r="B95" s="159" t="s">
        <v>487</v>
      </c>
      <c r="C95" s="180"/>
      <c r="D95" s="180"/>
      <c r="E95" s="180"/>
      <c r="F95" s="180"/>
      <c r="G95" s="180"/>
      <c r="H95" s="180"/>
      <c r="I95" s="180"/>
      <c r="J95" s="180"/>
      <c r="K95" s="191"/>
      <c r="L95" s="180"/>
      <c r="M95" s="191"/>
      <c r="N95" s="159"/>
      <c r="O95" s="180"/>
      <c r="P95" s="183"/>
      <c r="Q95" s="183"/>
      <c r="R95" s="183"/>
      <c r="S95" s="183"/>
    </row>
    <row r="96" spans="1:19" ht="15.75" hidden="1" outlineLevel="1">
      <c r="A96" s="158" t="s">
        <v>536</v>
      </c>
      <c r="B96" s="159" t="s">
        <v>536</v>
      </c>
      <c r="C96" s="180"/>
      <c r="D96" s="180"/>
      <c r="E96" s="180"/>
      <c r="F96" s="180"/>
      <c r="G96" s="180"/>
      <c r="H96" s="180"/>
      <c r="I96" s="180"/>
      <c r="J96" s="180"/>
      <c r="K96" s="191"/>
      <c r="L96" s="180"/>
      <c r="M96" s="191"/>
      <c r="N96" s="159"/>
      <c r="O96" s="180"/>
      <c r="P96" s="183"/>
      <c r="Q96" s="183"/>
      <c r="R96" s="183"/>
      <c r="S96" s="183"/>
    </row>
    <row r="97" spans="1:19" ht="31.5" hidden="1" outlineLevel="1">
      <c r="A97" s="153" t="s">
        <v>393</v>
      </c>
      <c r="B97" s="154" t="s">
        <v>510</v>
      </c>
      <c r="C97" s="187"/>
      <c r="D97" s="187"/>
      <c r="E97" s="187"/>
      <c r="F97" s="187"/>
      <c r="G97" s="187"/>
      <c r="H97" s="187"/>
      <c r="I97" s="187"/>
      <c r="J97" s="187"/>
      <c r="K97" s="223"/>
      <c r="L97" s="187"/>
      <c r="M97" s="223"/>
      <c r="N97" s="250"/>
      <c r="O97" s="187"/>
      <c r="P97" s="234"/>
      <c r="Q97" s="234"/>
      <c r="R97" s="234"/>
      <c r="S97" s="234"/>
    </row>
    <row r="98" spans="1:19" ht="15.75" hidden="1" outlineLevel="1">
      <c r="A98" s="158" t="s">
        <v>393</v>
      </c>
      <c r="B98" s="159" t="s">
        <v>487</v>
      </c>
      <c r="C98" s="180"/>
      <c r="D98" s="180"/>
      <c r="E98" s="180"/>
      <c r="F98" s="180"/>
      <c r="G98" s="180"/>
      <c r="H98" s="180"/>
      <c r="I98" s="180"/>
      <c r="J98" s="180"/>
      <c r="K98" s="191"/>
      <c r="L98" s="180"/>
      <c r="M98" s="191"/>
      <c r="N98" s="159"/>
      <c r="O98" s="180"/>
      <c r="P98" s="183"/>
      <c r="Q98" s="183"/>
      <c r="R98" s="183"/>
      <c r="S98" s="183"/>
    </row>
    <row r="99" spans="1:19" ht="15.75" hidden="1" outlineLevel="1">
      <c r="A99" s="158" t="s">
        <v>393</v>
      </c>
      <c r="B99" s="159" t="s">
        <v>487</v>
      </c>
      <c r="C99" s="180"/>
      <c r="D99" s="180"/>
      <c r="E99" s="180"/>
      <c r="F99" s="180"/>
      <c r="G99" s="180"/>
      <c r="H99" s="180"/>
      <c r="I99" s="180"/>
      <c r="J99" s="180"/>
      <c r="K99" s="191"/>
      <c r="L99" s="180"/>
      <c r="M99" s="191"/>
      <c r="N99" s="159"/>
      <c r="O99" s="180"/>
      <c r="P99" s="183"/>
      <c r="Q99" s="183"/>
      <c r="R99" s="183"/>
      <c r="S99" s="183"/>
    </row>
    <row r="100" spans="1:19" ht="15.75" hidden="1" outlineLevel="1">
      <c r="A100" s="158" t="s">
        <v>536</v>
      </c>
      <c r="B100" s="159" t="s">
        <v>536</v>
      </c>
      <c r="C100" s="180"/>
      <c r="D100" s="180"/>
      <c r="E100" s="180"/>
      <c r="F100" s="180"/>
      <c r="G100" s="180"/>
      <c r="H100" s="180"/>
      <c r="I100" s="180"/>
      <c r="J100" s="180"/>
      <c r="K100" s="191"/>
      <c r="L100" s="180"/>
      <c r="M100" s="191"/>
      <c r="N100" s="159"/>
      <c r="O100" s="180"/>
      <c r="P100" s="183"/>
      <c r="Q100" s="183"/>
      <c r="R100" s="183"/>
      <c r="S100" s="183"/>
    </row>
    <row r="101" spans="1:19" ht="47.25" collapsed="1">
      <c r="A101" s="153" t="s">
        <v>511</v>
      </c>
      <c r="B101" s="154" t="s">
        <v>512</v>
      </c>
      <c r="C101" s="187"/>
      <c r="D101" s="187"/>
      <c r="E101" s="187"/>
      <c r="F101" s="187"/>
      <c r="G101" s="187"/>
      <c r="H101" s="187"/>
      <c r="I101" s="187"/>
      <c r="J101" s="187"/>
      <c r="K101" s="223"/>
      <c r="L101" s="187"/>
      <c r="M101" s="223"/>
      <c r="N101" s="250"/>
      <c r="O101" s="187"/>
      <c r="P101" s="234"/>
      <c r="Q101" s="234"/>
      <c r="R101" s="234"/>
      <c r="S101" s="234"/>
    </row>
    <row r="102" spans="1:19" ht="31.5">
      <c r="A102" s="158" t="s">
        <v>511</v>
      </c>
      <c r="B102" s="159" t="s">
        <v>235</v>
      </c>
      <c r="C102" s="180" t="s">
        <v>790</v>
      </c>
      <c r="D102" s="191">
        <v>6.973</v>
      </c>
      <c r="E102" s="182" t="s">
        <v>88</v>
      </c>
      <c r="F102" s="191">
        <v>6.973</v>
      </c>
      <c r="G102" s="191"/>
      <c r="H102" s="191"/>
      <c r="I102" s="191">
        <v>2.327</v>
      </c>
      <c r="J102" s="191">
        <v>4.646</v>
      </c>
      <c r="K102" s="191">
        <v>5.91</v>
      </c>
      <c r="L102" s="180">
        <v>2015</v>
      </c>
      <c r="M102" s="191">
        <v>8.409</v>
      </c>
      <c r="N102" s="159" t="s">
        <v>74</v>
      </c>
      <c r="O102" s="180"/>
      <c r="P102" s="183"/>
      <c r="Q102" s="183"/>
      <c r="R102" s="183"/>
      <c r="S102" s="183"/>
    </row>
    <row r="103" spans="1:19" ht="31.5">
      <c r="A103" s="158" t="s">
        <v>511</v>
      </c>
      <c r="B103" s="159" t="s">
        <v>236</v>
      </c>
      <c r="C103" s="180" t="s">
        <v>791</v>
      </c>
      <c r="D103" s="191">
        <v>43.727000000000004</v>
      </c>
      <c r="E103" s="182" t="s">
        <v>87</v>
      </c>
      <c r="F103" s="191">
        <v>43.727000000000004</v>
      </c>
      <c r="G103" s="191"/>
      <c r="H103" s="191"/>
      <c r="I103" s="191">
        <f>20.592+14.341</f>
        <v>34.933</v>
      </c>
      <c r="J103" s="191">
        <f>23.135-14.341</f>
        <v>8.794000000000002</v>
      </c>
      <c r="K103" s="191">
        <v>37.054</v>
      </c>
      <c r="L103" s="180">
        <v>2016</v>
      </c>
      <c r="M103" s="191">
        <v>36.765</v>
      </c>
      <c r="N103" s="159" t="s">
        <v>74</v>
      </c>
      <c r="O103" s="180"/>
      <c r="P103" s="183"/>
      <c r="Q103" s="183"/>
      <c r="R103" s="183"/>
      <c r="S103" s="183"/>
    </row>
    <row r="104" spans="1:19" ht="31.5">
      <c r="A104" s="158" t="s">
        <v>511</v>
      </c>
      <c r="B104" s="159" t="s">
        <v>237</v>
      </c>
      <c r="C104" s="180" t="s">
        <v>792</v>
      </c>
      <c r="D104" s="191">
        <v>9.86</v>
      </c>
      <c r="E104" s="182" t="s">
        <v>87</v>
      </c>
      <c r="F104" s="191">
        <v>9.86</v>
      </c>
      <c r="G104" s="191"/>
      <c r="H104" s="191"/>
      <c r="I104" s="191">
        <f>8.085+1.606</f>
        <v>9.691</v>
      </c>
      <c r="J104" s="191">
        <f>1.775-1.606</f>
        <v>0.16899999999999982</v>
      </c>
      <c r="K104" s="191">
        <v>8.355</v>
      </c>
      <c r="L104" s="180">
        <v>2016</v>
      </c>
      <c r="M104" s="191">
        <v>6.609</v>
      </c>
      <c r="N104" s="159" t="s">
        <v>74</v>
      </c>
      <c r="O104" s="180"/>
      <c r="P104" s="183"/>
      <c r="Q104" s="183"/>
      <c r="R104" s="183"/>
      <c r="S104" s="183"/>
    </row>
    <row r="105" spans="1:19" ht="31.5">
      <c r="A105" s="153" t="s">
        <v>513</v>
      </c>
      <c r="B105" s="154" t="s">
        <v>516</v>
      </c>
      <c r="C105" s="187"/>
      <c r="D105" s="187"/>
      <c r="E105" s="187"/>
      <c r="F105" s="187"/>
      <c r="G105" s="187"/>
      <c r="H105" s="187"/>
      <c r="I105" s="187"/>
      <c r="J105" s="187"/>
      <c r="K105" s="223"/>
      <c r="L105" s="187"/>
      <c r="M105" s="223"/>
      <c r="N105" s="250"/>
      <c r="O105" s="187"/>
      <c r="P105" s="234"/>
      <c r="Q105" s="234"/>
      <c r="R105" s="234"/>
      <c r="S105" s="234"/>
    </row>
    <row r="106" spans="1:19" ht="31.5">
      <c r="A106" s="158" t="s">
        <v>513</v>
      </c>
      <c r="B106" s="159" t="s">
        <v>238</v>
      </c>
      <c r="C106" s="180" t="s">
        <v>793</v>
      </c>
      <c r="D106" s="191">
        <v>5.133</v>
      </c>
      <c r="E106" s="182" t="s">
        <v>88</v>
      </c>
      <c r="F106" s="191">
        <v>5.133</v>
      </c>
      <c r="G106" s="191"/>
      <c r="H106" s="191"/>
      <c r="I106" s="191">
        <v>1.6509999999999998</v>
      </c>
      <c r="J106" s="191">
        <v>3.482</v>
      </c>
      <c r="K106" s="191">
        <v>4.35</v>
      </c>
      <c r="L106" s="180">
        <v>2015</v>
      </c>
      <c r="M106" s="191">
        <v>2.951</v>
      </c>
      <c r="N106" s="159" t="s">
        <v>74</v>
      </c>
      <c r="O106" s="180"/>
      <c r="P106" s="183"/>
      <c r="Q106" s="183"/>
      <c r="R106" s="183"/>
      <c r="S106" s="183"/>
    </row>
    <row r="107" spans="1:19" ht="31.5" hidden="1" outlineLevel="1">
      <c r="A107" s="153" t="s">
        <v>517</v>
      </c>
      <c r="B107" s="154" t="s">
        <v>518</v>
      </c>
      <c r="C107" s="187"/>
      <c r="D107" s="187">
        <v>0</v>
      </c>
      <c r="E107" s="187"/>
      <c r="F107" s="187">
        <v>0</v>
      </c>
      <c r="G107" s="187"/>
      <c r="H107" s="187"/>
      <c r="I107" s="187">
        <v>0</v>
      </c>
      <c r="J107" s="187">
        <v>0</v>
      </c>
      <c r="K107" s="223">
        <v>0</v>
      </c>
      <c r="L107" s="187"/>
      <c r="M107" s="223"/>
      <c r="N107" s="250"/>
      <c r="O107" s="187"/>
      <c r="P107" s="234"/>
      <c r="Q107" s="234"/>
      <c r="R107" s="234"/>
      <c r="S107" s="234"/>
    </row>
    <row r="108" spans="1:19" ht="15.75" hidden="1" outlineLevel="1">
      <c r="A108" s="158" t="s">
        <v>517</v>
      </c>
      <c r="B108" s="159" t="s">
        <v>487</v>
      </c>
      <c r="C108" s="180"/>
      <c r="D108" s="180">
        <v>0</v>
      </c>
      <c r="E108" s="180"/>
      <c r="F108" s="180">
        <v>0</v>
      </c>
      <c r="G108" s="180"/>
      <c r="H108" s="180"/>
      <c r="I108" s="180">
        <v>0</v>
      </c>
      <c r="J108" s="180">
        <v>0</v>
      </c>
      <c r="K108" s="191">
        <v>0</v>
      </c>
      <c r="L108" s="180"/>
      <c r="M108" s="191"/>
      <c r="N108" s="159"/>
      <c r="O108" s="180"/>
      <c r="P108" s="183"/>
      <c r="Q108" s="183"/>
      <c r="R108" s="183"/>
      <c r="S108" s="183"/>
    </row>
    <row r="109" spans="1:19" ht="15.75" hidden="1" outlineLevel="1">
      <c r="A109" s="158" t="s">
        <v>517</v>
      </c>
      <c r="B109" s="159" t="s">
        <v>487</v>
      </c>
      <c r="C109" s="180"/>
      <c r="D109" s="180">
        <v>0</v>
      </c>
      <c r="E109" s="180"/>
      <c r="F109" s="180">
        <v>0</v>
      </c>
      <c r="G109" s="180"/>
      <c r="H109" s="180"/>
      <c r="I109" s="180">
        <v>0</v>
      </c>
      <c r="J109" s="180">
        <v>0</v>
      </c>
      <c r="K109" s="191">
        <v>0</v>
      </c>
      <c r="L109" s="180"/>
      <c r="M109" s="191"/>
      <c r="N109" s="159"/>
      <c r="O109" s="180"/>
      <c r="P109" s="183"/>
      <c r="Q109" s="183"/>
      <c r="R109" s="183"/>
      <c r="S109" s="183"/>
    </row>
    <row r="110" spans="1:19" ht="15.75" hidden="1" outlineLevel="1">
      <c r="A110" s="158" t="s">
        <v>536</v>
      </c>
      <c r="B110" s="159" t="s">
        <v>536</v>
      </c>
      <c r="C110" s="180"/>
      <c r="D110" s="180">
        <v>0</v>
      </c>
      <c r="E110" s="180"/>
      <c r="F110" s="180">
        <v>0</v>
      </c>
      <c r="G110" s="180"/>
      <c r="H110" s="180"/>
      <c r="I110" s="180">
        <v>0</v>
      </c>
      <c r="J110" s="180">
        <v>0</v>
      </c>
      <c r="K110" s="191">
        <v>0</v>
      </c>
      <c r="L110" s="180"/>
      <c r="M110" s="191"/>
      <c r="N110" s="159"/>
      <c r="O110" s="180"/>
      <c r="P110" s="183"/>
      <c r="Q110" s="183"/>
      <c r="R110" s="183"/>
      <c r="S110" s="183"/>
    </row>
    <row r="111" spans="1:19" ht="47.25" hidden="1" outlineLevel="1">
      <c r="A111" s="153" t="s">
        <v>519</v>
      </c>
      <c r="B111" s="154" t="s">
        <v>520</v>
      </c>
      <c r="C111" s="187"/>
      <c r="D111" s="187">
        <v>0</v>
      </c>
      <c r="E111" s="187"/>
      <c r="F111" s="187">
        <v>0</v>
      </c>
      <c r="G111" s="187"/>
      <c r="H111" s="187"/>
      <c r="I111" s="187">
        <v>0</v>
      </c>
      <c r="J111" s="187">
        <v>0</v>
      </c>
      <c r="K111" s="223">
        <v>0</v>
      </c>
      <c r="L111" s="187"/>
      <c r="M111" s="223"/>
      <c r="N111" s="250"/>
      <c r="O111" s="187"/>
      <c r="P111" s="234"/>
      <c r="Q111" s="234"/>
      <c r="R111" s="234"/>
      <c r="S111" s="234"/>
    </row>
    <row r="112" spans="1:19" ht="15.75" hidden="1" outlineLevel="1">
      <c r="A112" s="158" t="s">
        <v>519</v>
      </c>
      <c r="B112" s="159" t="s">
        <v>487</v>
      </c>
      <c r="C112" s="180"/>
      <c r="D112" s="180">
        <v>0</v>
      </c>
      <c r="E112" s="180"/>
      <c r="F112" s="180">
        <v>0</v>
      </c>
      <c r="G112" s="180"/>
      <c r="H112" s="180"/>
      <c r="I112" s="180">
        <v>0</v>
      </c>
      <c r="J112" s="180">
        <v>0</v>
      </c>
      <c r="K112" s="191">
        <v>0</v>
      </c>
      <c r="L112" s="180"/>
      <c r="M112" s="191"/>
      <c r="N112" s="159"/>
      <c r="O112" s="180"/>
      <c r="P112" s="183"/>
      <c r="Q112" s="183"/>
      <c r="R112" s="183"/>
      <c r="S112" s="183"/>
    </row>
    <row r="113" spans="1:19" ht="15.75" hidden="1" outlineLevel="1">
      <c r="A113" s="158" t="s">
        <v>519</v>
      </c>
      <c r="B113" s="159" t="s">
        <v>487</v>
      </c>
      <c r="C113" s="180"/>
      <c r="D113" s="180">
        <v>0</v>
      </c>
      <c r="E113" s="180"/>
      <c r="F113" s="180">
        <v>0</v>
      </c>
      <c r="G113" s="180"/>
      <c r="H113" s="180"/>
      <c r="I113" s="180">
        <v>0</v>
      </c>
      <c r="J113" s="180">
        <v>0</v>
      </c>
      <c r="K113" s="191">
        <v>0</v>
      </c>
      <c r="L113" s="180"/>
      <c r="M113" s="191"/>
      <c r="N113" s="159"/>
      <c r="O113" s="180"/>
      <c r="P113" s="183"/>
      <c r="Q113" s="183"/>
      <c r="R113" s="183"/>
      <c r="S113" s="183"/>
    </row>
    <row r="114" spans="1:19" ht="15.75" hidden="1" outlineLevel="1">
      <c r="A114" s="158" t="s">
        <v>536</v>
      </c>
      <c r="B114" s="159" t="s">
        <v>536</v>
      </c>
      <c r="C114" s="180"/>
      <c r="D114" s="180">
        <v>0</v>
      </c>
      <c r="E114" s="180"/>
      <c r="F114" s="180">
        <v>0</v>
      </c>
      <c r="G114" s="180"/>
      <c r="H114" s="180"/>
      <c r="I114" s="180">
        <v>0</v>
      </c>
      <c r="J114" s="180">
        <v>0</v>
      </c>
      <c r="K114" s="191">
        <v>0</v>
      </c>
      <c r="L114" s="180"/>
      <c r="M114" s="191"/>
      <c r="N114" s="159"/>
      <c r="O114" s="180"/>
      <c r="P114" s="183"/>
      <c r="Q114" s="183"/>
      <c r="R114" s="183"/>
      <c r="S114" s="183"/>
    </row>
    <row r="115" spans="1:19" ht="47.25" collapsed="1">
      <c r="A115" s="153" t="s">
        <v>336</v>
      </c>
      <c r="B115" s="154" t="s">
        <v>521</v>
      </c>
      <c r="C115" s="187"/>
      <c r="D115" s="187"/>
      <c r="E115" s="187"/>
      <c r="F115" s="187"/>
      <c r="G115" s="187"/>
      <c r="H115" s="187"/>
      <c r="I115" s="187"/>
      <c r="J115" s="187"/>
      <c r="K115" s="223"/>
      <c r="L115" s="187"/>
      <c r="M115" s="223"/>
      <c r="N115" s="250"/>
      <c r="O115" s="187"/>
      <c r="P115" s="234"/>
      <c r="Q115" s="234"/>
      <c r="R115" s="234"/>
      <c r="S115" s="234"/>
    </row>
    <row r="116" spans="1:19" ht="31.5" hidden="1" outlineLevel="1">
      <c r="A116" s="153" t="s">
        <v>394</v>
      </c>
      <c r="B116" s="154" t="s">
        <v>522</v>
      </c>
      <c r="C116" s="187"/>
      <c r="D116" s="187"/>
      <c r="E116" s="187"/>
      <c r="F116" s="187"/>
      <c r="G116" s="187"/>
      <c r="H116" s="187"/>
      <c r="I116" s="187"/>
      <c r="J116" s="187"/>
      <c r="K116" s="223"/>
      <c r="L116" s="187"/>
      <c r="M116" s="223"/>
      <c r="N116" s="250"/>
      <c r="O116" s="187"/>
      <c r="P116" s="234"/>
      <c r="Q116" s="234"/>
      <c r="R116" s="234"/>
      <c r="S116" s="234"/>
    </row>
    <row r="117" spans="1:19" ht="15.75" hidden="1" outlineLevel="1">
      <c r="A117" s="158" t="s">
        <v>394</v>
      </c>
      <c r="B117" s="159" t="s">
        <v>487</v>
      </c>
      <c r="C117" s="180"/>
      <c r="D117" s="180"/>
      <c r="E117" s="180"/>
      <c r="F117" s="180"/>
      <c r="G117" s="180"/>
      <c r="H117" s="180"/>
      <c r="I117" s="180"/>
      <c r="J117" s="180"/>
      <c r="K117" s="191"/>
      <c r="L117" s="180"/>
      <c r="M117" s="191"/>
      <c r="N117" s="159"/>
      <c r="O117" s="180"/>
      <c r="P117" s="183"/>
      <c r="Q117" s="183"/>
      <c r="R117" s="183"/>
      <c r="S117" s="183"/>
    </row>
    <row r="118" spans="1:19" ht="15.75" hidden="1" outlineLevel="1">
      <c r="A118" s="158" t="s">
        <v>394</v>
      </c>
      <c r="B118" s="159" t="s">
        <v>487</v>
      </c>
      <c r="C118" s="180"/>
      <c r="D118" s="180"/>
      <c r="E118" s="180"/>
      <c r="F118" s="180"/>
      <c r="G118" s="180"/>
      <c r="H118" s="180"/>
      <c r="I118" s="180"/>
      <c r="J118" s="180"/>
      <c r="K118" s="191"/>
      <c r="L118" s="180"/>
      <c r="M118" s="191"/>
      <c r="N118" s="159"/>
      <c r="O118" s="180"/>
      <c r="P118" s="183"/>
      <c r="Q118" s="183"/>
      <c r="R118" s="183"/>
      <c r="S118" s="183"/>
    </row>
    <row r="119" spans="1:19" ht="15.75" hidden="1" outlineLevel="1">
      <c r="A119" s="158" t="s">
        <v>536</v>
      </c>
      <c r="B119" s="159" t="s">
        <v>536</v>
      </c>
      <c r="C119" s="180"/>
      <c r="D119" s="180"/>
      <c r="E119" s="180"/>
      <c r="F119" s="180"/>
      <c r="G119" s="180"/>
      <c r="H119" s="180"/>
      <c r="I119" s="180"/>
      <c r="J119" s="180"/>
      <c r="K119" s="191"/>
      <c r="L119" s="180"/>
      <c r="M119" s="191"/>
      <c r="N119" s="159"/>
      <c r="O119" s="180"/>
      <c r="P119" s="183"/>
      <c r="Q119" s="183"/>
      <c r="R119" s="183"/>
      <c r="S119" s="183"/>
    </row>
    <row r="120" spans="1:19" ht="31.5" hidden="1" outlineLevel="1">
      <c r="A120" s="153" t="s">
        <v>395</v>
      </c>
      <c r="B120" s="154" t="s">
        <v>523</v>
      </c>
      <c r="C120" s="187"/>
      <c r="D120" s="187"/>
      <c r="E120" s="187"/>
      <c r="F120" s="187"/>
      <c r="G120" s="187"/>
      <c r="H120" s="187"/>
      <c r="I120" s="187"/>
      <c r="J120" s="187"/>
      <c r="K120" s="223"/>
      <c r="L120" s="187"/>
      <c r="M120" s="223"/>
      <c r="N120" s="250"/>
      <c r="O120" s="187"/>
      <c r="P120" s="234"/>
      <c r="Q120" s="234"/>
      <c r="R120" s="234"/>
      <c r="S120" s="234"/>
    </row>
    <row r="121" spans="1:19" ht="15.75" hidden="1" outlineLevel="1">
      <c r="A121" s="158" t="s">
        <v>395</v>
      </c>
      <c r="B121" s="159" t="s">
        <v>487</v>
      </c>
      <c r="C121" s="180"/>
      <c r="D121" s="180"/>
      <c r="E121" s="180"/>
      <c r="F121" s="180"/>
      <c r="G121" s="180"/>
      <c r="H121" s="180"/>
      <c r="I121" s="180"/>
      <c r="J121" s="180"/>
      <c r="K121" s="191"/>
      <c r="L121" s="180"/>
      <c r="M121" s="191"/>
      <c r="N121" s="159"/>
      <c r="O121" s="180"/>
      <c r="P121" s="183"/>
      <c r="Q121" s="183"/>
      <c r="R121" s="183"/>
      <c r="S121" s="183"/>
    </row>
    <row r="122" spans="1:19" ht="15.75" hidden="1" outlineLevel="1">
      <c r="A122" s="158" t="s">
        <v>395</v>
      </c>
      <c r="B122" s="159" t="s">
        <v>487</v>
      </c>
      <c r="C122" s="180"/>
      <c r="D122" s="180"/>
      <c r="E122" s="180"/>
      <c r="F122" s="180"/>
      <c r="G122" s="180"/>
      <c r="H122" s="180"/>
      <c r="I122" s="180"/>
      <c r="J122" s="180"/>
      <c r="K122" s="191"/>
      <c r="L122" s="180"/>
      <c r="M122" s="191"/>
      <c r="N122" s="159"/>
      <c r="O122" s="180"/>
      <c r="P122" s="183"/>
      <c r="Q122" s="183"/>
      <c r="R122" s="183"/>
      <c r="S122" s="183"/>
    </row>
    <row r="123" spans="1:19" ht="15.75" hidden="1" outlineLevel="1">
      <c r="A123" s="158" t="s">
        <v>536</v>
      </c>
      <c r="B123" s="159" t="s">
        <v>536</v>
      </c>
      <c r="C123" s="180"/>
      <c r="D123" s="180"/>
      <c r="E123" s="180"/>
      <c r="F123" s="180"/>
      <c r="G123" s="180"/>
      <c r="H123" s="180"/>
      <c r="I123" s="180"/>
      <c r="J123" s="180"/>
      <c r="K123" s="191"/>
      <c r="L123" s="180"/>
      <c r="M123" s="191"/>
      <c r="N123" s="159"/>
      <c r="O123" s="180"/>
      <c r="P123" s="183"/>
      <c r="Q123" s="183"/>
      <c r="R123" s="183"/>
      <c r="S123" s="183"/>
    </row>
    <row r="124" spans="1:19" ht="47.25" collapsed="1">
      <c r="A124" s="153" t="s">
        <v>524</v>
      </c>
      <c r="B124" s="154" t="s">
        <v>525</v>
      </c>
      <c r="C124" s="187"/>
      <c r="D124" s="187"/>
      <c r="E124" s="187"/>
      <c r="F124" s="187"/>
      <c r="G124" s="187"/>
      <c r="H124" s="187"/>
      <c r="I124" s="187"/>
      <c r="J124" s="187"/>
      <c r="K124" s="223"/>
      <c r="L124" s="187"/>
      <c r="M124" s="223"/>
      <c r="N124" s="250"/>
      <c r="O124" s="187"/>
      <c r="P124" s="234"/>
      <c r="Q124" s="234"/>
      <c r="R124" s="234"/>
      <c r="S124" s="234"/>
    </row>
    <row r="125" spans="1:19" ht="47.25" hidden="1" outlineLevel="1">
      <c r="A125" s="153" t="s">
        <v>526</v>
      </c>
      <c r="B125" s="154" t="s">
        <v>527</v>
      </c>
      <c r="C125" s="187"/>
      <c r="D125" s="187"/>
      <c r="E125" s="187"/>
      <c r="F125" s="187"/>
      <c r="G125" s="187"/>
      <c r="H125" s="187"/>
      <c r="I125" s="187"/>
      <c r="J125" s="187"/>
      <c r="K125" s="223"/>
      <c r="L125" s="187"/>
      <c r="M125" s="223"/>
      <c r="N125" s="250"/>
      <c r="O125" s="187"/>
      <c r="P125" s="234"/>
      <c r="Q125" s="234"/>
      <c r="R125" s="234"/>
      <c r="S125" s="234"/>
    </row>
    <row r="126" spans="1:19" ht="15.75" hidden="1" outlineLevel="1">
      <c r="A126" s="161" t="s">
        <v>526</v>
      </c>
      <c r="B126" s="162" t="s">
        <v>487</v>
      </c>
      <c r="C126" s="188"/>
      <c r="D126" s="188"/>
      <c r="E126" s="188"/>
      <c r="F126" s="188"/>
      <c r="G126" s="188"/>
      <c r="H126" s="188"/>
      <c r="I126" s="188"/>
      <c r="J126" s="188"/>
      <c r="K126" s="218"/>
      <c r="L126" s="188"/>
      <c r="M126" s="218"/>
      <c r="N126" s="162"/>
      <c r="O126" s="188"/>
      <c r="P126" s="235"/>
      <c r="Q126" s="235"/>
      <c r="R126" s="235"/>
      <c r="S126" s="235"/>
    </row>
    <row r="127" spans="1:19" ht="15.75" hidden="1" outlineLevel="1">
      <c r="A127" s="161" t="s">
        <v>526</v>
      </c>
      <c r="B127" s="162" t="s">
        <v>487</v>
      </c>
      <c r="C127" s="188"/>
      <c r="D127" s="188"/>
      <c r="E127" s="188"/>
      <c r="F127" s="188"/>
      <c r="G127" s="188"/>
      <c r="H127" s="188"/>
      <c r="I127" s="188"/>
      <c r="J127" s="188"/>
      <c r="K127" s="218"/>
      <c r="L127" s="188"/>
      <c r="M127" s="218"/>
      <c r="N127" s="162"/>
      <c r="O127" s="188"/>
      <c r="P127" s="235"/>
      <c r="Q127" s="235"/>
      <c r="R127" s="235"/>
      <c r="S127" s="235"/>
    </row>
    <row r="128" spans="1:19" ht="15.75" hidden="1" outlineLevel="1">
      <c r="A128" s="161" t="s">
        <v>536</v>
      </c>
      <c r="B128" s="162" t="s">
        <v>536</v>
      </c>
      <c r="C128" s="188"/>
      <c r="D128" s="188"/>
      <c r="E128" s="188"/>
      <c r="F128" s="188"/>
      <c r="G128" s="188"/>
      <c r="H128" s="188"/>
      <c r="I128" s="188"/>
      <c r="J128" s="188"/>
      <c r="K128" s="218"/>
      <c r="L128" s="188"/>
      <c r="M128" s="218"/>
      <c r="N128" s="162"/>
      <c r="O128" s="188"/>
      <c r="P128" s="235"/>
      <c r="Q128" s="235"/>
      <c r="R128" s="235"/>
      <c r="S128" s="235"/>
    </row>
    <row r="129" spans="1:19" ht="47.25" hidden="1" outlineLevel="1">
      <c r="A129" s="153" t="s">
        <v>528</v>
      </c>
      <c r="B129" s="154" t="s">
        <v>529</v>
      </c>
      <c r="C129" s="187"/>
      <c r="D129" s="187"/>
      <c r="E129" s="187"/>
      <c r="F129" s="187"/>
      <c r="G129" s="187"/>
      <c r="H129" s="187"/>
      <c r="I129" s="187"/>
      <c r="J129" s="187"/>
      <c r="K129" s="223"/>
      <c r="L129" s="187"/>
      <c r="M129" s="223"/>
      <c r="N129" s="250"/>
      <c r="O129" s="187"/>
      <c r="P129" s="234"/>
      <c r="Q129" s="234"/>
      <c r="R129" s="234"/>
      <c r="S129" s="234"/>
    </row>
    <row r="130" spans="1:19" ht="15.75" hidden="1" outlineLevel="1">
      <c r="A130" s="161" t="s">
        <v>528</v>
      </c>
      <c r="B130" s="162" t="s">
        <v>487</v>
      </c>
      <c r="C130" s="188"/>
      <c r="D130" s="188"/>
      <c r="E130" s="188"/>
      <c r="F130" s="188"/>
      <c r="G130" s="188"/>
      <c r="H130" s="188"/>
      <c r="I130" s="188"/>
      <c r="J130" s="188"/>
      <c r="K130" s="218"/>
      <c r="L130" s="188"/>
      <c r="M130" s="218"/>
      <c r="N130" s="162"/>
      <c r="O130" s="188"/>
      <c r="P130" s="235"/>
      <c r="Q130" s="235"/>
      <c r="R130" s="235"/>
      <c r="S130" s="235"/>
    </row>
    <row r="131" spans="1:19" ht="15.75" hidden="1" outlineLevel="1">
      <c r="A131" s="161" t="s">
        <v>528</v>
      </c>
      <c r="B131" s="162" t="s">
        <v>487</v>
      </c>
      <c r="C131" s="188"/>
      <c r="D131" s="188"/>
      <c r="E131" s="188"/>
      <c r="F131" s="188"/>
      <c r="G131" s="188"/>
      <c r="H131" s="188"/>
      <c r="I131" s="188"/>
      <c r="J131" s="188"/>
      <c r="K131" s="218"/>
      <c r="L131" s="188"/>
      <c r="M131" s="218"/>
      <c r="N131" s="162"/>
      <c r="O131" s="188"/>
      <c r="P131" s="235"/>
      <c r="Q131" s="235"/>
      <c r="R131" s="235"/>
      <c r="S131" s="235"/>
    </row>
    <row r="132" spans="1:19" ht="15.75" hidden="1" outlineLevel="1">
      <c r="A132" s="161" t="s">
        <v>536</v>
      </c>
      <c r="B132" s="162" t="s">
        <v>536</v>
      </c>
      <c r="C132" s="188"/>
      <c r="D132" s="188"/>
      <c r="E132" s="188"/>
      <c r="F132" s="188"/>
      <c r="G132" s="188"/>
      <c r="H132" s="188"/>
      <c r="I132" s="188"/>
      <c r="J132" s="188"/>
      <c r="K132" s="218"/>
      <c r="L132" s="188"/>
      <c r="M132" s="218"/>
      <c r="N132" s="162"/>
      <c r="O132" s="188"/>
      <c r="P132" s="235"/>
      <c r="Q132" s="235"/>
      <c r="R132" s="235"/>
      <c r="S132" s="235"/>
    </row>
    <row r="133" spans="1:19" ht="31.5" collapsed="1">
      <c r="A133" s="153" t="s">
        <v>530</v>
      </c>
      <c r="B133" s="154" t="s">
        <v>531</v>
      </c>
      <c r="C133" s="187"/>
      <c r="D133" s="187"/>
      <c r="E133" s="187"/>
      <c r="F133" s="187"/>
      <c r="G133" s="187"/>
      <c r="H133" s="187"/>
      <c r="I133" s="187"/>
      <c r="J133" s="187"/>
      <c r="K133" s="223"/>
      <c r="L133" s="187"/>
      <c r="M133" s="223"/>
      <c r="N133" s="250"/>
      <c r="O133" s="187"/>
      <c r="P133" s="234"/>
      <c r="Q133" s="234"/>
      <c r="R133" s="234"/>
      <c r="S133" s="234"/>
    </row>
    <row r="134" spans="1:19" ht="47.25">
      <c r="A134" s="164" t="s">
        <v>530</v>
      </c>
      <c r="B134" s="165" t="s">
        <v>270</v>
      </c>
      <c r="C134" s="189" t="s">
        <v>794</v>
      </c>
      <c r="D134" s="189">
        <v>0.715</v>
      </c>
      <c r="E134" s="189" t="s">
        <v>88</v>
      </c>
      <c r="F134" s="219">
        <v>0.715</v>
      </c>
      <c r="G134" s="219"/>
      <c r="H134" s="219"/>
      <c r="I134" s="219">
        <v>0.715</v>
      </c>
      <c r="J134" s="219">
        <v>0</v>
      </c>
      <c r="K134" s="219">
        <v>0.606</v>
      </c>
      <c r="L134" s="189">
        <v>2016</v>
      </c>
      <c r="M134" s="219">
        <v>0.513</v>
      </c>
      <c r="N134" s="165" t="s">
        <v>78</v>
      </c>
      <c r="O134" s="189"/>
      <c r="P134" s="185">
        <v>0.4</v>
      </c>
      <c r="Q134" s="185">
        <v>0.4</v>
      </c>
      <c r="R134" s="185"/>
      <c r="S134" s="185"/>
    </row>
    <row r="135" spans="1:19" ht="47.25">
      <c r="A135" s="164" t="s">
        <v>530</v>
      </c>
      <c r="B135" s="165" t="s">
        <v>271</v>
      </c>
      <c r="C135" s="189" t="s">
        <v>795</v>
      </c>
      <c r="D135" s="189">
        <v>0</v>
      </c>
      <c r="E135" s="189"/>
      <c r="F135" s="219">
        <v>0</v>
      </c>
      <c r="G135" s="219"/>
      <c r="H135" s="219"/>
      <c r="I135" s="219">
        <v>0</v>
      </c>
      <c r="J135" s="219">
        <v>0</v>
      </c>
      <c r="K135" s="219">
        <v>0</v>
      </c>
      <c r="L135" s="189"/>
      <c r="M135" s="219">
        <v>0</v>
      </c>
      <c r="N135" s="165" t="s">
        <v>78</v>
      </c>
      <c r="O135" s="189"/>
      <c r="P135" s="185"/>
      <c r="Q135" s="185"/>
      <c r="R135" s="185"/>
      <c r="S135" s="185"/>
    </row>
    <row r="136" spans="1:19" ht="47.25">
      <c r="A136" s="164" t="s">
        <v>530</v>
      </c>
      <c r="B136" s="165" t="s">
        <v>272</v>
      </c>
      <c r="C136" s="189" t="s">
        <v>796</v>
      </c>
      <c r="D136" s="189">
        <v>0</v>
      </c>
      <c r="E136" s="189"/>
      <c r="F136" s="219">
        <v>0</v>
      </c>
      <c r="G136" s="219"/>
      <c r="H136" s="219"/>
      <c r="I136" s="219">
        <v>0</v>
      </c>
      <c r="J136" s="219">
        <v>0</v>
      </c>
      <c r="K136" s="219">
        <v>0</v>
      </c>
      <c r="L136" s="189"/>
      <c r="M136" s="219">
        <v>0</v>
      </c>
      <c r="N136" s="165" t="s">
        <v>78</v>
      </c>
      <c r="O136" s="189"/>
      <c r="P136" s="185"/>
      <c r="Q136" s="185"/>
      <c r="R136" s="185"/>
      <c r="S136" s="185"/>
    </row>
    <row r="137" spans="1:19" ht="47.25">
      <c r="A137" s="164" t="s">
        <v>530</v>
      </c>
      <c r="B137" s="165" t="s">
        <v>273</v>
      </c>
      <c r="C137" s="189" t="s">
        <v>797</v>
      </c>
      <c r="D137" s="189">
        <v>0</v>
      </c>
      <c r="E137" s="189"/>
      <c r="F137" s="219">
        <v>0</v>
      </c>
      <c r="G137" s="219"/>
      <c r="H137" s="219"/>
      <c r="I137" s="219">
        <v>0</v>
      </c>
      <c r="J137" s="219">
        <v>0</v>
      </c>
      <c r="K137" s="219">
        <v>0</v>
      </c>
      <c r="L137" s="189"/>
      <c r="M137" s="219">
        <v>0</v>
      </c>
      <c r="N137" s="165" t="s">
        <v>78</v>
      </c>
      <c r="O137" s="189"/>
      <c r="P137" s="185"/>
      <c r="Q137" s="185"/>
      <c r="R137" s="185"/>
      <c r="S137" s="185"/>
    </row>
    <row r="138" spans="1:19" ht="47.25">
      <c r="A138" s="164" t="s">
        <v>530</v>
      </c>
      <c r="B138" s="165" t="s">
        <v>274</v>
      </c>
      <c r="C138" s="189" t="s">
        <v>798</v>
      </c>
      <c r="D138" s="189">
        <v>0</v>
      </c>
      <c r="E138" s="189"/>
      <c r="F138" s="219">
        <v>0</v>
      </c>
      <c r="G138" s="219"/>
      <c r="H138" s="219"/>
      <c r="I138" s="219">
        <v>0</v>
      </c>
      <c r="J138" s="219">
        <v>0</v>
      </c>
      <c r="K138" s="219">
        <v>0</v>
      </c>
      <c r="L138" s="189"/>
      <c r="M138" s="219">
        <v>0</v>
      </c>
      <c r="N138" s="165" t="s">
        <v>78</v>
      </c>
      <c r="O138" s="189"/>
      <c r="P138" s="185"/>
      <c r="Q138" s="185"/>
      <c r="R138" s="185"/>
      <c r="S138" s="185"/>
    </row>
    <row r="139" spans="1:19" ht="31.5">
      <c r="A139" s="153" t="s">
        <v>532</v>
      </c>
      <c r="B139" s="154" t="s">
        <v>533</v>
      </c>
      <c r="C139" s="187"/>
      <c r="D139" s="187"/>
      <c r="E139" s="187"/>
      <c r="F139" s="187"/>
      <c r="G139" s="187"/>
      <c r="H139" s="187"/>
      <c r="I139" s="187"/>
      <c r="J139" s="187"/>
      <c r="K139" s="223"/>
      <c r="L139" s="187"/>
      <c r="M139" s="223"/>
      <c r="N139" s="250"/>
      <c r="O139" s="187"/>
      <c r="P139" s="234"/>
      <c r="Q139" s="234"/>
      <c r="R139" s="234"/>
      <c r="S139" s="234"/>
    </row>
    <row r="140" spans="1:19" ht="15.75" hidden="1" outlineLevel="1">
      <c r="A140" s="170" t="s">
        <v>532</v>
      </c>
      <c r="B140" s="171" t="s">
        <v>487</v>
      </c>
      <c r="C140" s="190"/>
      <c r="D140" s="190"/>
      <c r="E140" s="190"/>
      <c r="F140" s="190"/>
      <c r="G140" s="190"/>
      <c r="H140" s="190"/>
      <c r="I140" s="190"/>
      <c r="J140" s="190"/>
      <c r="K140" s="220"/>
      <c r="L140" s="190"/>
      <c r="M140" s="220"/>
      <c r="N140" s="171"/>
      <c r="O140" s="190"/>
      <c r="P140" s="236"/>
      <c r="Q140" s="236"/>
      <c r="R140" s="236"/>
      <c r="S140" s="236"/>
    </row>
    <row r="141" spans="1:19" ht="15.75" hidden="1" outlineLevel="1">
      <c r="A141" s="170" t="s">
        <v>532</v>
      </c>
      <c r="B141" s="171" t="s">
        <v>487</v>
      </c>
      <c r="C141" s="190"/>
      <c r="D141" s="190"/>
      <c r="E141" s="190"/>
      <c r="F141" s="190"/>
      <c r="G141" s="190"/>
      <c r="H141" s="190"/>
      <c r="I141" s="190"/>
      <c r="J141" s="190"/>
      <c r="K141" s="220"/>
      <c r="L141" s="190"/>
      <c r="M141" s="220"/>
      <c r="N141" s="171"/>
      <c r="O141" s="190"/>
      <c r="P141" s="236"/>
      <c r="Q141" s="236"/>
      <c r="R141" s="236"/>
      <c r="S141" s="236"/>
    </row>
    <row r="142" spans="1:19" ht="15.75" hidden="1" outlineLevel="1">
      <c r="A142" s="170" t="s">
        <v>536</v>
      </c>
      <c r="B142" s="171" t="s">
        <v>536</v>
      </c>
      <c r="C142" s="190"/>
      <c r="D142" s="190"/>
      <c r="E142" s="190"/>
      <c r="F142" s="190"/>
      <c r="G142" s="190"/>
      <c r="H142" s="190"/>
      <c r="I142" s="190"/>
      <c r="J142" s="190"/>
      <c r="K142" s="220"/>
      <c r="L142" s="190"/>
      <c r="M142" s="220"/>
      <c r="N142" s="171"/>
      <c r="O142" s="190"/>
      <c r="P142" s="236"/>
      <c r="Q142" s="236"/>
      <c r="R142" s="236"/>
      <c r="S142" s="236"/>
    </row>
    <row r="143" spans="1:19" ht="15.75" collapsed="1">
      <c r="A143" s="153" t="s">
        <v>534</v>
      </c>
      <c r="B143" s="154" t="s">
        <v>535</v>
      </c>
      <c r="C143" s="187"/>
      <c r="D143" s="187"/>
      <c r="E143" s="187"/>
      <c r="F143" s="187"/>
      <c r="G143" s="187"/>
      <c r="H143" s="187"/>
      <c r="I143" s="187"/>
      <c r="J143" s="187"/>
      <c r="K143" s="223"/>
      <c r="L143" s="187"/>
      <c r="M143" s="223"/>
      <c r="N143" s="250"/>
      <c r="O143" s="187"/>
      <c r="P143" s="234"/>
      <c r="Q143" s="234"/>
      <c r="R143" s="234"/>
      <c r="S143" s="234"/>
    </row>
    <row r="144" spans="1:19" ht="31.5">
      <c r="A144" s="167" t="s">
        <v>534</v>
      </c>
      <c r="B144" s="168" t="s">
        <v>282</v>
      </c>
      <c r="C144" s="186" t="s">
        <v>799</v>
      </c>
      <c r="D144" s="195">
        <v>1</v>
      </c>
      <c r="E144" s="186" t="s">
        <v>88</v>
      </c>
      <c r="F144" s="195">
        <v>1</v>
      </c>
      <c r="G144" s="195"/>
      <c r="H144" s="195"/>
      <c r="I144" s="195">
        <v>1</v>
      </c>
      <c r="J144" s="195">
        <v>0</v>
      </c>
      <c r="K144" s="195">
        <v>0.847</v>
      </c>
      <c r="L144" s="186">
        <v>2016</v>
      </c>
      <c r="M144" s="195">
        <v>0.795</v>
      </c>
      <c r="N144" s="168" t="s">
        <v>432</v>
      </c>
      <c r="O144" s="186"/>
      <c r="P144" s="222"/>
      <c r="Q144" s="222"/>
      <c r="R144" s="222"/>
      <c r="S144" s="222"/>
    </row>
    <row r="145" spans="1:19" ht="31.5">
      <c r="A145" s="167" t="s">
        <v>534</v>
      </c>
      <c r="B145" s="168" t="s">
        <v>315</v>
      </c>
      <c r="C145" s="186" t="s">
        <v>800</v>
      </c>
      <c r="D145" s="195">
        <v>0</v>
      </c>
      <c r="E145" s="186"/>
      <c r="F145" s="195">
        <v>0</v>
      </c>
      <c r="G145" s="195"/>
      <c r="H145" s="195"/>
      <c r="I145" s="195">
        <v>0</v>
      </c>
      <c r="J145" s="195">
        <v>0</v>
      </c>
      <c r="K145" s="195">
        <v>0</v>
      </c>
      <c r="L145" s="186"/>
      <c r="M145" s="195">
        <v>1.683</v>
      </c>
      <c r="N145" s="168" t="s">
        <v>432</v>
      </c>
      <c r="O145" s="186"/>
      <c r="P145" s="222"/>
      <c r="Q145" s="222"/>
      <c r="R145" s="222"/>
      <c r="S145" s="222"/>
    </row>
    <row r="146" spans="1:19" ht="31.5">
      <c r="A146" s="167" t="s">
        <v>534</v>
      </c>
      <c r="B146" s="168" t="s">
        <v>806</v>
      </c>
      <c r="C146" s="186" t="s">
        <v>805</v>
      </c>
      <c r="D146" s="195">
        <v>4.55</v>
      </c>
      <c r="E146" s="186" t="s">
        <v>84</v>
      </c>
      <c r="F146" s="195">
        <v>4.55</v>
      </c>
      <c r="G146" s="195"/>
      <c r="H146" s="195"/>
      <c r="I146" s="195">
        <v>4.55</v>
      </c>
      <c r="J146" s="195">
        <v>0</v>
      </c>
      <c r="K146" s="195">
        <v>3.856</v>
      </c>
      <c r="L146" s="186">
        <v>2017</v>
      </c>
      <c r="M146" s="195">
        <v>3.856</v>
      </c>
      <c r="N146" s="168" t="s">
        <v>432</v>
      </c>
      <c r="O146" s="186"/>
      <c r="P146" s="222"/>
      <c r="Q146" s="222"/>
      <c r="R146" s="222"/>
      <c r="S146" s="222"/>
    </row>
  </sheetData>
  <sheetProtection/>
  <mergeCells count="18">
    <mergeCell ref="R12:S12"/>
    <mergeCell ref="O11:O13"/>
    <mergeCell ref="A10:R10"/>
    <mergeCell ref="A11:A13"/>
    <mergeCell ref="B11:B13"/>
    <mergeCell ref="C11:C13"/>
    <mergeCell ref="D11:D13"/>
    <mergeCell ref="N11:N13"/>
    <mergeCell ref="A4:S4"/>
    <mergeCell ref="A9:S9"/>
    <mergeCell ref="P11:S11"/>
    <mergeCell ref="F11:J12"/>
    <mergeCell ref="L11:M12"/>
    <mergeCell ref="K11:K13"/>
    <mergeCell ref="A6:S6"/>
    <mergeCell ref="A7:S7"/>
    <mergeCell ref="E11:E13"/>
    <mergeCell ref="P12:Q1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7"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Z16"/>
  <sheetViews>
    <sheetView view="pageBreakPreview" zoomScale="60" zoomScaleNormal="50" zoomScalePageLayoutView="0" workbookViewId="0" topLeftCell="C1">
      <selection activeCell="H37" sqref="H37"/>
    </sheetView>
  </sheetViews>
  <sheetFormatPr defaultColWidth="16.00390625" defaultRowHeight="15.75"/>
  <cols>
    <col min="1" max="1" width="12.00390625" style="6" customWidth="1"/>
    <col min="2" max="2" width="33.00390625" style="7" customWidth="1"/>
    <col min="3" max="3" width="15.50390625" style="7" customWidth="1"/>
    <col min="4" max="4" width="22.375" style="7" customWidth="1"/>
    <col min="5" max="5" width="27.125" style="7" customWidth="1"/>
    <col min="6" max="6" width="42.125" style="7" customWidth="1"/>
    <col min="7" max="7" width="17.875" style="7" customWidth="1"/>
    <col min="8" max="8" width="17.375" style="7" customWidth="1"/>
    <col min="9" max="9" width="14.00390625" style="7" customWidth="1"/>
    <col min="10" max="10" width="12.75390625" style="7" customWidth="1"/>
    <col min="11" max="12" width="17.375" style="7" customWidth="1"/>
    <col min="13" max="14" width="18.50390625" style="7" customWidth="1"/>
    <col min="15" max="15" width="10.50390625" style="7" customWidth="1"/>
    <col min="16" max="16" width="11.50390625" style="7" customWidth="1"/>
    <col min="17" max="17" width="22.00390625" style="7" customWidth="1"/>
    <col min="18" max="18" width="22.625" style="7" customWidth="1"/>
    <col min="19" max="19" width="12.875" style="6" customWidth="1"/>
    <col min="20" max="20" width="15.625" style="6" customWidth="1"/>
    <col min="21" max="21" width="16.75390625" style="6" customWidth="1"/>
    <col min="22" max="22" width="19.25390625" style="6" customWidth="1"/>
    <col min="23" max="23" width="19.875" style="6" customWidth="1"/>
    <col min="24" max="24" width="22.375" style="6" customWidth="1"/>
    <col min="25" max="25" width="46.00390625" style="6" customWidth="1"/>
    <col min="26" max="245" width="9.00390625" style="6" customWidth="1"/>
    <col min="246" max="246" width="3.875" style="6" bestFit="1" customWidth="1"/>
    <col min="247" max="247" width="16.00390625" style="6" bestFit="1" customWidth="1"/>
    <col min="248" max="248" width="16.625" style="6" bestFit="1" customWidth="1"/>
    <col min="249" max="249" width="13.50390625" style="6" bestFit="1" customWidth="1"/>
    <col min="250" max="251" width="10.875" style="6" bestFit="1" customWidth="1"/>
    <col min="252" max="252" width="6.25390625" style="6" bestFit="1" customWidth="1"/>
    <col min="253" max="253" width="8.875" style="6" bestFit="1" customWidth="1"/>
    <col min="254" max="254" width="13.875" style="6" bestFit="1" customWidth="1"/>
    <col min="255" max="255" width="13.25390625" style="6" bestFit="1" customWidth="1"/>
    <col min="256" max="16384" width="16.00390625" style="6" customWidth="1"/>
  </cols>
  <sheetData>
    <row r="1" ht="18.75">
      <c r="L1" s="26" t="s">
        <v>61</v>
      </c>
    </row>
    <row r="2" ht="18.75">
      <c r="L2" s="15" t="s">
        <v>537</v>
      </c>
    </row>
    <row r="3" ht="18.75">
      <c r="L3" s="15" t="s">
        <v>867</v>
      </c>
    </row>
    <row r="4" spans="1:12" ht="16.5">
      <c r="A4" s="362" t="s">
        <v>106</v>
      </c>
      <c r="B4" s="362"/>
      <c r="C4" s="362"/>
      <c r="D4" s="362"/>
      <c r="E4" s="362"/>
      <c r="F4" s="362"/>
      <c r="G4" s="362"/>
      <c r="H4" s="362"/>
      <c r="I4" s="362"/>
      <c r="J4" s="362"/>
      <c r="K4" s="362"/>
      <c r="L4" s="362"/>
    </row>
    <row r="5" spans="1:12" ht="16.5">
      <c r="A5" s="117"/>
      <c r="B5" s="117"/>
      <c r="C5" s="117"/>
      <c r="D5" s="117"/>
      <c r="E5" s="117"/>
      <c r="F5" s="117"/>
      <c r="G5" s="117"/>
      <c r="H5" s="117"/>
      <c r="I5" s="117"/>
      <c r="J5" s="117"/>
      <c r="K5" s="117"/>
      <c r="L5" s="117"/>
    </row>
    <row r="6" spans="1:25" ht="15.75">
      <c r="A6" s="332" t="s">
        <v>726</v>
      </c>
      <c r="B6" s="332"/>
      <c r="C6" s="332"/>
      <c r="D6" s="332"/>
      <c r="E6" s="332"/>
      <c r="F6" s="332"/>
      <c r="G6" s="332"/>
      <c r="H6" s="332"/>
      <c r="I6" s="332"/>
      <c r="J6" s="332"/>
      <c r="K6" s="332"/>
      <c r="L6" s="332"/>
      <c r="M6" s="97"/>
      <c r="N6" s="97"/>
      <c r="O6" s="97"/>
      <c r="P6" s="97"/>
      <c r="Q6" s="97"/>
      <c r="R6" s="97"/>
      <c r="S6" s="97"/>
      <c r="T6" s="97"/>
      <c r="U6" s="97"/>
      <c r="V6" s="97"/>
      <c r="W6" s="97"/>
      <c r="X6" s="97"/>
      <c r="Y6" s="97"/>
    </row>
    <row r="7" spans="1:25" ht="15.75">
      <c r="A7" s="264" t="s">
        <v>17</v>
      </c>
      <c r="B7" s="264"/>
      <c r="C7" s="264"/>
      <c r="D7" s="264"/>
      <c r="E7" s="264"/>
      <c r="F7" s="264"/>
      <c r="G7" s="264"/>
      <c r="H7" s="264"/>
      <c r="I7" s="264"/>
      <c r="J7" s="264"/>
      <c r="K7" s="264"/>
      <c r="L7" s="264"/>
      <c r="M7" s="92"/>
      <c r="N7" s="92"/>
      <c r="O7" s="92"/>
      <c r="P7" s="92"/>
      <c r="Q7" s="92"/>
      <c r="R7" s="92"/>
      <c r="S7" s="92"/>
      <c r="T7" s="92"/>
      <c r="U7" s="92"/>
      <c r="V7" s="92"/>
      <c r="W7" s="92"/>
      <c r="X7" s="92"/>
      <c r="Y7" s="92"/>
    </row>
    <row r="8" spans="1:25" ht="15.75">
      <c r="A8" s="264"/>
      <c r="B8" s="264"/>
      <c r="C8" s="264"/>
      <c r="D8" s="264"/>
      <c r="E8" s="264"/>
      <c r="F8" s="264"/>
      <c r="G8" s="264"/>
      <c r="H8" s="264"/>
      <c r="I8" s="264"/>
      <c r="J8" s="264"/>
      <c r="K8" s="264"/>
      <c r="L8" s="264"/>
      <c r="M8" s="92"/>
      <c r="N8" s="92"/>
      <c r="O8" s="92"/>
      <c r="P8" s="92"/>
      <c r="Q8" s="92"/>
      <c r="R8" s="92"/>
      <c r="S8" s="92"/>
      <c r="T8" s="92"/>
      <c r="U8" s="92"/>
      <c r="V8" s="92"/>
      <c r="W8" s="92"/>
      <c r="X8" s="92"/>
      <c r="Y8" s="92"/>
    </row>
    <row r="9" spans="1:25" ht="16.5">
      <c r="A9" s="405" t="s">
        <v>590</v>
      </c>
      <c r="B9" s="405"/>
      <c r="C9" s="405"/>
      <c r="D9" s="405"/>
      <c r="E9" s="405"/>
      <c r="F9" s="405"/>
      <c r="G9" s="405"/>
      <c r="H9" s="405"/>
      <c r="I9" s="405"/>
      <c r="J9" s="405"/>
      <c r="K9" s="405"/>
      <c r="L9" s="405"/>
      <c r="M9" s="11"/>
      <c r="N9" s="11"/>
      <c r="O9" s="11"/>
      <c r="P9" s="11"/>
      <c r="Q9" s="11"/>
      <c r="R9" s="11"/>
      <c r="S9" s="11"/>
      <c r="T9" s="11"/>
      <c r="U9" s="11"/>
      <c r="V9" s="11"/>
      <c r="W9" s="11"/>
      <c r="X9" s="11"/>
      <c r="Y9" s="11"/>
    </row>
    <row r="10" spans="1:26" s="9" customFormat="1" ht="16.5"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6"/>
      <c r="Z10" s="6"/>
    </row>
    <row r="11" spans="1:26" s="9" customFormat="1" ht="63" customHeight="1">
      <c r="A11" s="349" t="s">
        <v>727</v>
      </c>
      <c r="B11" s="349" t="s">
        <v>567</v>
      </c>
      <c r="C11" s="349" t="s">
        <v>540</v>
      </c>
      <c r="D11" s="406" t="s">
        <v>46</v>
      </c>
      <c r="E11" s="407"/>
      <c r="F11" s="408"/>
      <c r="G11" s="349" t="s">
        <v>49</v>
      </c>
      <c r="H11" s="337" t="s">
        <v>52</v>
      </c>
      <c r="I11" s="337"/>
      <c r="J11" s="337"/>
      <c r="K11" s="337"/>
      <c r="L11" s="337"/>
      <c r="M11" s="348" t="s">
        <v>260</v>
      </c>
      <c r="N11" s="348"/>
      <c r="O11" s="348"/>
      <c r="P11" s="348"/>
      <c r="Q11" s="345" t="s">
        <v>57</v>
      </c>
      <c r="R11" s="342" t="s">
        <v>71</v>
      </c>
      <c r="S11" s="348" t="s">
        <v>72</v>
      </c>
      <c r="T11" s="348"/>
      <c r="U11" s="348"/>
      <c r="V11" s="348"/>
      <c r="W11" s="339" t="s">
        <v>42</v>
      </c>
      <c r="X11" s="341"/>
      <c r="Y11" s="337" t="s">
        <v>92</v>
      </c>
      <c r="Z11" s="6"/>
    </row>
    <row r="12" spans="1:26" s="9" customFormat="1" ht="213.75" customHeight="1">
      <c r="A12" s="350"/>
      <c r="B12" s="350"/>
      <c r="C12" s="350"/>
      <c r="D12" s="337" t="s">
        <v>48</v>
      </c>
      <c r="E12" s="337"/>
      <c r="F12" s="337" t="s">
        <v>73</v>
      </c>
      <c r="G12" s="350"/>
      <c r="H12" s="349" t="s">
        <v>50</v>
      </c>
      <c r="I12" s="337" t="s">
        <v>43</v>
      </c>
      <c r="J12" s="337"/>
      <c r="K12" s="349" t="s">
        <v>51</v>
      </c>
      <c r="L12" s="349" t="s">
        <v>53</v>
      </c>
      <c r="M12" s="342" t="s">
        <v>54</v>
      </c>
      <c r="N12" s="342" t="s">
        <v>55</v>
      </c>
      <c r="O12" s="338" t="s">
        <v>70</v>
      </c>
      <c r="P12" s="338"/>
      <c r="Q12" s="346"/>
      <c r="R12" s="344"/>
      <c r="S12" s="352" t="s">
        <v>58</v>
      </c>
      <c r="T12" s="352"/>
      <c r="U12" s="357" t="s">
        <v>60</v>
      </c>
      <c r="V12" s="357"/>
      <c r="W12" s="403" t="s">
        <v>266</v>
      </c>
      <c r="X12" s="348" t="s">
        <v>44</v>
      </c>
      <c r="Y12" s="337"/>
      <c r="Z12" s="6"/>
    </row>
    <row r="13" spans="1:26" s="9" customFormat="1" ht="43.5" customHeight="1">
      <c r="A13" s="351"/>
      <c r="B13" s="351"/>
      <c r="C13" s="351"/>
      <c r="D13" s="118" t="s">
        <v>634</v>
      </c>
      <c r="E13" s="118" t="s">
        <v>635</v>
      </c>
      <c r="F13" s="337"/>
      <c r="G13" s="351"/>
      <c r="H13" s="351"/>
      <c r="I13" s="102" t="s">
        <v>611</v>
      </c>
      <c r="J13" s="102" t="s">
        <v>612</v>
      </c>
      <c r="K13" s="351"/>
      <c r="L13" s="351"/>
      <c r="M13" s="343"/>
      <c r="N13" s="343"/>
      <c r="O13" s="40" t="s">
        <v>570</v>
      </c>
      <c r="P13" s="40" t="s">
        <v>571</v>
      </c>
      <c r="Q13" s="347"/>
      <c r="R13" s="343"/>
      <c r="S13" s="75" t="s">
        <v>572</v>
      </c>
      <c r="T13" s="75" t="s">
        <v>573</v>
      </c>
      <c r="U13" s="75" t="s">
        <v>572</v>
      </c>
      <c r="V13" s="75" t="s">
        <v>573</v>
      </c>
      <c r="W13" s="404"/>
      <c r="X13" s="348"/>
      <c r="Y13" s="337"/>
      <c r="Z13" s="6"/>
    </row>
    <row r="14" spans="1:26" s="9" customFormat="1" ht="15" customHeight="1">
      <c r="A14" s="48">
        <v>1</v>
      </c>
      <c r="B14" s="48">
        <v>2</v>
      </c>
      <c r="C14" s="48">
        <v>3</v>
      </c>
      <c r="D14" s="48">
        <v>4</v>
      </c>
      <c r="E14" s="48">
        <v>5</v>
      </c>
      <c r="F14" s="48">
        <v>6</v>
      </c>
      <c r="G14" s="48">
        <v>7</v>
      </c>
      <c r="H14" s="48">
        <v>8</v>
      </c>
      <c r="I14" s="48">
        <v>9</v>
      </c>
      <c r="J14" s="48">
        <v>10</v>
      </c>
      <c r="K14" s="48">
        <v>11</v>
      </c>
      <c r="L14" s="48">
        <v>12</v>
      </c>
      <c r="M14" s="48">
        <v>13</v>
      </c>
      <c r="N14" s="48">
        <v>14</v>
      </c>
      <c r="O14" s="48">
        <v>15</v>
      </c>
      <c r="P14" s="48">
        <v>16</v>
      </c>
      <c r="Q14" s="48">
        <v>17</v>
      </c>
      <c r="R14" s="48">
        <v>18</v>
      </c>
      <c r="S14" s="48">
        <v>19</v>
      </c>
      <c r="T14" s="48">
        <v>20</v>
      </c>
      <c r="U14" s="48">
        <v>21</v>
      </c>
      <c r="V14" s="48">
        <v>22</v>
      </c>
      <c r="W14" s="48">
        <v>23</v>
      </c>
      <c r="X14" s="48">
        <v>24</v>
      </c>
      <c r="Y14" s="48">
        <v>25</v>
      </c>
      <c r="Z14" s="6"/>
    </row>
    <row r="15" spans="1:25" ht="15.75">
      <c r="A15" s="49"/>
      <c r="B15" s="77"/>
      <c r="C15" s="68"/>
      <c r="D15" s="68"/>
      <c r="E15" s="68"/>
      <c r="F15" s="68"/>
      <c r="G15" s="68"/>
      <c r="H15" s="68"/>
      <c r="I15" s="68"/>
      <c r="J15" s="68"/>
      <c r="K15" s="68"/>
      <c r="L15" s="68"/>
      <c r="M15" s="68"/>
      <c r="N15" s="68"/>
      <c r="O15" s="68"/>
      <c r="P15" s="68"/>
      <c r="Q15" s="68"/>
      <c r="R15" s="68"/>
      <c r="S15" s="68"/>
      <c r="T15" s="68"/>
      <c r="U15" s="68"/>
      <c r="V15" s="68"/>
      <c r="W15" s="67"/>
      <c r="X15" s="67"/>
      <c r="Y15" s="67"/>
    </row>
    <row r="16" spans="1:2" ht="15.75">
      <c r="A16" s="49"/>
      <c r="B16" s="52"/>
    </row>
  </sheetData>
  <sheetProtection/>
  <mergeCells count="31">
    <mergeCell ref="Q11:Q13"/>
    <mergeCell ref="D12:E12"/>
    <mergeCell ref="O12:P12"/>
    <mergeCell ref="A11:A13"/>
    <mergeCell ref="B11:B13"/>
    <mergeCell ref="C11:C13"/>
    <mergeCell ref="D11:F11"/>
    <mergeCell ref="G11:G13"/>
    <mergeCell ref="M11:P11"/>
    <mergeCell ref="A4:L4"/>
    <mergeCell ref="A9:L9"/>
    <mergeCell ref="A6:L6"/>
    <mergeCell ref="A7:L7"/>
    <mergeCell ref="A8:L8"/>
    <mergeCell ref="A10:X10"/>
    <mergeCell ref="Y11:Y13"/>
    <mergeCell ref="S12:T12"/>
    <mergeCell ref="U12:V12"/>
    <mergeCell ref="X12:X13"/>
    <mergeCell ref="W12:W13"/>
    <mergeCell ref="W11:X11"/>
    <mergeCell ref="F12:F13"/>
    <mergeCell ref="R11:R13"/>
    <mergeCell ref="H11:L11"/>
    <mergeCell ref="S11:V11"/>
    <mergeCell ref="H12:H13"/>
    <mergeCell ref="I12:J12"/>
    <mergeCell ref="K12:K13"/>
    <mergeCell ref="L12:L13"/>
    <mergeCell ref="M12:M13"/>
    <mergeCell ref="N12:N13"/>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70"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AC15"/>
  <sheetViews>
    <sheetView view="pageBreakPreview" zoomScale="90" zoomScaleSheetLayoutView="90" zoomScalePageLayoutView="0" workbookViewId="0" topLeftCell="A1">
      <selection activeCell="H37" sqref="H37"/>
    </sheetView>
  </sheetViews>
  <sheetFormatPr defaultColWidth="9.00390625" defaultRowHeight="15.75"/>
  <cols>
    <col min="1" max="1" width="10.25390625" style="37" customWidth="1"/>
    <col min="2" max="2" width="21.75390625" style="37" customWidth="1"/>
    <col min="3" max="3" width="15.75390625" style="37" customWidth="1"/>
    <col min="4" max="4" width="20.50390625" style="37" customWidth="1"/>
    <col min="5" max="5" width="11.75390625" style="37" customWidth="1"/>
    <col min="6" max="6" width="11.125" style="37" customWidth="1"/>
    <col min="7" max="7" width="16.125" style="37" customWidth="1"/>
    <col min="8" max="8" width="17.25390625" style="37" customWidth="1"/>
    <col min="9" max="9" width="21.125" style="37" customWidth="1"/>
    <col min="10" max="10" width="19.875" style="37" customWidth="1"/>
    <col min="11" max="11" width="15.50390625" style="37" customWidth="1"/>
    <col min="12" max="12" width="15.00390625" style="37" customWidth="1"/>
    <col min="13" max="13" width="14.375" style="37" customWidth="1"/>
    <col min="14" max="14" width="24.50390625" style="37" customWidth="1"/>
    <col min="15" max="16" width="19.875" style="37" customWidth="1"/>
    <col min="17" max="17" width="14.25390625" style="7" customWidth="1"/>
    <col min="18" max="18" width="8.625" style="6" customWidth="1"/>
    <col min="19" max="19" width="6.75390625" style="6" customWidth="1"/>
    <col min="20" max="21" width="9.50390625" style="6" customWidth="1"/>
    <col min="22" max="22" width="14.50390625" style="37" customWidth="1"/>
    <col min="23" max="23" width="13.25390625" style="37" customWidth="1"/>
    <col min="24" max="24" width="13.125" style="37" customWidth="1"/>
    <col min="25" max="16384" width="9.00390625" style="37" customWidth="1"/>
  </cols>
  <sheetData>
    <row r="1" spans="1:24" s="33" customFormat="1" ht="18.75" customHeight="1">
      <c r="A1" s="32"/>
      <c r="Q1" s="7"/>
      <c r="R1" s="6"/>
      <c r="S1" s="6"/>
      <c r="T1" s="6"/>
      <c r="X1" s="26" t="s">
        <v>65</v>
      </c>
    </row>
    <row r="2" spans="1:24" s="33" customFormat="1" ht="18.75" customHeight="1">
      <c r="A2" s="32"/>
      <c r="Q2" s="7"/>
      <c r="R2" s="6"/>
      <c r="S2" s="6"/>
      <c r="T2" s="6"/>
      <c r="X2" s="15" t="s">
        <v>537</v>
      </c>
    </row>
    <row r="3" spans="1:24" s="33" customFormat="1" ht="18.75">
      <c r="A3" s="34"/>
      <c r="Q3" s="7"/>
      <c r="R3" s="6"/>
      <c r="S3" s="6"/>
      <c r="T3" s="6"/>
      <c r="X3" s="15" t="s">
        <v>585</v>
      </c>
    </row>
    <row r="4" spans="1:24" s="33" customFormat="1" ht="16.5">
      <c r="A4" s="362" t="s">
        <v>107</v>
      </c>
      <c r="B4" s="362"/>
      <c r="C4" s="362"/>
      <c r="D4" s="362"/>
      <c r="E4" s="362"/>
      <c r="F4" s="362"/>
      <c r="G4" s="362"/>
      <c r="H4" s="362"/>
      <c r="I4" s="362"/>
      <c r="J4" s="362"/>
      <c r="K4" s="362"/>
      <c r="L4" s="362"/>
      <c r="M4" s="362"/>
      <c r="N4" s="362"/>
      <c r="O4" s="362"/>
      <c r="P4" s="362"/>
      <c r="Q4" s="362"/>
      <c r="R4" s="362"/>
      <c r="S4" s="362"/>
      <c r="T4" s="362"/>
      <c r="U4" s="362"/>
      <c r="V4" s="362"/>
      <c r="W4" s="362"/>
      <c r="X4" s="362"/>
    </row>
    <row r="5" spans="1:24" s="33" customFormat="1" ht="15.75">
      <c r="A5" s="409"/>
      <c r="B5" s="409"/>
      <c r="C5" s="409"/>
      <c r="D5" s="409"/>
      <c r="E5" s="409"/>
      <c r="F5" s="409"/>
      <c r="G5" s="409"/>
      <c r="H5" s="409"/>
      <c r="I5" s="409"/>
      <c r="J5" s="409"/>
      <c r="K5" s="409"/>
      <c r="L5" s="409"/>
      <c r="M5" s="409"/>
      <c r="N5" s="409"/>
      <c r="O5" s="409"/>
      <c r="P5" s="409"/>
      <c r="Q5" s="409"/>
      <c r="R5" s="409"/>
      <c r="S5" s="409"/>
      <c r="T5" s="409"/>
      <c r="U5" s="409"/>
      <c r="V5" s="409"/>
      <c r="W5" s="409"/>
      <c r="X5" s="409"/>
    </row>
    <row r="6" spans="1:29" s="33" customFormat="1" ht="15.75">
      <c r="A6" s="332" t="s">
        <v>726</v>
      </c>
      <c r="B6" s="332"/>
      <c r="C6" s="332"/>
      <c r="D6" s="332"/>
      <c r="E6" s="332"/>
      <c r="F6" s="332"/>
      <c r="G6" s="332"/>
      <c r="H6" s="332"/>
      <c r="I6" s="332"/>
      <c r="J6" s="332"/>
      <c r="K6" s="332"/>
      <c r="L6" s="332"/>
      <c r="M6" s="332"/>
      <c r="N6" s="332"/>
      <c r="O6" s="332"/>
      <c r="P6" s="332"/>
      <c r="Q6" s="332"/>
      <c r="R6" s="332"/>
      <c r="S6" s="332"/>
      <c r="T6" s="332"/>
      <c r="U6" s="332"/>
      <c r="V6" s="332"/>
      <c r="W6" s="332"/>
      <c r="X6" s="332"/>
      <c r="Y6" s="97"/>
      <c r="Z6" s="97"/>
      <c r="AA6" s="97"/>
      <c r="AB6" s="97"/>
      <c r="AC6" s="97"/>
    </row>
    <row r="7" spans="1:29" s="33" customFormat="1" ht="15.75">
      <c r="A7" s="332" t="s">
        <v>17</v>
      </c>
      <c r="B7" s="332"/>
      <c r="C7" s="332"/>
      <c r="D7" s="332"/>
      <c r="E7" s="332"/>
      <c r="F7" s="332"/>
      <c r="G7" s="332"/>
      <c r="H7" s="332"/>
      <c r="I7" s="332"/>
      <c r="J7" s="332"/>
      <c r="K7" s="332"/>
      <c r="L7" s="332"/>
      <c r="M7" s="332"/>
      <c r="N7" s="332"/>
      <c r="O7" s="332"/>
      <c r="P7" s="332"/>
      <c r="Q7" s="332"/>
      <c r="R7" s="332"/>
      <c r="S7" s="332"/>
      <c r="T7" s="332"/>
      <c r="U7" s="332"/>
      <c r="V7" s="332"/>
      <c r="W7" s="332"/>
      <c r="X7" s="332"/>
      <c r="Y7" s="92"/>
      <c r="Z7" s="92"/>
      <c r="AA7" s="92"/>
      <c r="AB7" s="92"/>
      <c r="AC7" s="92"/>
    </row>
    <row r="8" spans="1:29" s="33" customFormat="1" ht="15.75">
      <c r="A8" s="264"/>
      <c r="B8" s="264"/>
      <c r="C8" s="264"/>
      <c r="D8" s="264"/>
      <c r="E8" s="264"/>
      <c r="F8" s="264"/>
      <c r="G8" s="264"/>
      <c r="H8" s="264"/>
      <c r="I8" s="264"/>
      <c r="J8" s="264"/>
      <c r="K8" s="264"/>
      <c r="L8" s="264"/>
      <c r="M8" s="264"/>
      <c r="N8" s="264"/>
      <c r="O8" s="264"/>
      <c r="P8" s="264"/>
      <c r="Q8" s="264"/>
      <c r="R8" s="264"/>
      <c r="S8" s="264"/>
      <c r="T8" s="264"/>
      <c r="U8" s="264"/>
      <c r="V8" s="264"/>
      <c r="W8" s="264"/>
      <c r="X8" s="264"/>
      <c r="Y8" s="92"/>
      <c r="Z8" s="92"/>
      <c r="AA8" s="92"/>
      <c r="AB8" s="92"/>
      <c r="AC8" s="92"/>
    </row>
    <row r="9" spans="1:29" s="33" customFormat="1" ht="16.5">
      <c r="A9" s="410" t="s">
        <v>590</v>
      </c>
      <c r="B9" s="410"/>
      <c r="C9" s="410"/>
      <c r="D9" s="410"/>
      <c r="E9" s="410"/>
      <c r="F9" s="410"/>
      <c r="G9" s="410"/>
      <c r="H9" s="410"/>
      <c r="I9" s="410"/>
      <c r="J9" s="410"/>
      <c r="K9" s="410"/>
      <c r="L9" s="410"/>
      <c r="M9" s="410"/>
      <c r="N9" s="410"/>
      <c r="O9" s="410"/>
      <c r="P9" s="410"/>
      <c r="Q9" s="410"/>
      <c r="R9" s="410"/>
      <c r="S9" s="410"/>
      <c r="T9" s="410"/>
      <c r="U9" s="410"/>
      <c r="V9" s="410"/>
      <c r="W9" s="410"/>
      <c r="X9" s="410"/>
      <c r="Y9" s="11"/>
      <c r="Z9" s="11"/>
      <c r="AA9" s="11"/>
      <c r="AB9" s="11"/>
      <c r="AC9" s="11"/>
    </row>
    <row r="10" spans="1:22" s="33" customFormat="1" ht="18.75">
      <c r="A10" s="380"/>
      <c r="B10" s="380"/>
      <c r="C10" s="380"/>
      <c r="D10" s="380"/>
      <c r="E10" s="380"/>
      <c r="F10" s="380"/>
      <c r="G10" s="380"/>
      <c r="H10" s="380"/>
      <c r="I10" s="380"/>
      <c r="J10" s="380"/>
      <c r="K10" s="380"/>
      <c r="L10" s="380"/>
      <c r="M10" s="380"/>
      <c r="N10" s="380"/>
      <c r="O10" s="380"/>
      <c r="P10" s="380"/>
      <c r="Q10" s="380"/>
      <c r="R10" s="380"/>
      <c r="S10" s="380"/>
      <c r="T10" s="380"/>
      <c r="U10" s="380"/>
      <c r="V10" s="380"/>
    </row>
    <row r="11" spans="1:24" s="33" customFormat="1" ht="83.25" customHeight="1">
      <c r="A11" s="411" t="s">
        <v>63</v>
      </c>
      <c r="B11" s="411" t="s">
        <v>567</v>
      </c>
      <c r="C11" s="411" t="s">
        <v>568</v>
      </c>
      <c r="D11" s="412" t="s">
        <v>91</v>
      </c>
      <c r="E11" s="413" t="s">
        <v>688</v>
      </c>
      <c r="F11" s="413" t="s">
        <v>683</v>
      </c>
      <c r="G11" s="413" t="s">
        <v>11</v>
      </c>
      <c r="H11" s="411" t="s">
        <v>619</v>
      </c>
      <c r="I11" s="411"/>
      <c r="J11" s="411"/>
      <c r="K11" s="411"/>
      <c r="L11" s="416" t="s">
        <v>618</v>
      </c>
      <c r="M11" s="417"/>
      <c r="N11" s="337" t="s">
        <v>584</v>
      </c>
      <c r="O11" s="337" t="s">
        <v>583</v>
      </c>
      <c r="P11" s="345" t="s">
        <v>64</v>
      </c>
      <c r="Q11" s="420" t="s">
        <v>62</v>
      </c>
      <c r="R11" s="348" t="s">
        <v>59</v>
      </c>
      <c r="S11" s="348"/>
      <c r="T11" s="348"/>
      <c r="U11" s="348"/>
      <c r="V11" s="411" t="s">
        <v>687</v>
      </c>
      <c r="W11" s="411" t="s">
        <v>45</v>
      </c>
      <c r="X11" s="411"/>
    </row>
    <row r="12" spans="1:24" s="31" customFormat="1" ht="96.75" customHeight="1">
      <c r="A12" s="411"/>
      <c r="B12" s="411"/>
      <c r="C12" s="411"/>
      <c r="D12" s="412"/>
      <c r="E12" s="414"/>
      <c r="F12" s="414"/>
      <c r="G12" s="414"/>
      <c r="H12" s="411" t="s">
        <v>678</v>
      </c>
      <c r="I12" s="411" t="s">
        <v>679</v>
      </c>
      <c r="J12" s="411" t="s">
        <v>680</v>
      </c>
      <c r="K12" s="413" t="s">
        <v>681</v>
      </c>
      <c r="L12" s="418"/>
      <c r="M12" s="419"/>
      <c r="N12" s="337"/>
      <c r="O12" s="337"/>
      <c r="P12" s="346"/>
      <c r="Q12" s="421"/>
      <c r="R12" s="406" t="s">
        <v>58</v>
      </c>
      <c r="S12" s="408"/>
      <c r="T12" s="357" t="s">
        <v>60</v>
      </c>
      <c r="U12" s="357"/>
      <c r="V12" s="411"/>
      <c r="W12" s="411"/>
      <c r="X12" s="411"/>
    </row>
    <row r="13" spans="1:24" s="31" customFormat="1" ht="99" customHeight="1">
      <c r="A13" s="411"/>
      <c r="B13" s="411"/>
      <c r="C13" s="411"/>
      <c r="D13" s="412"/>
      <c r="E13" s="415"/>
      <c r="F13" s="415"/>
      <c r="G13" s="415"/>
      <c r="H13" s="411"/>
      <c r="I13" s="411"/>
      <c r="J13" s="411"/>
      <c r="K13" s="415"/>
      <c r="L13" s="118" t="s">
        <v>617</v>
      </c>
      <c r="M13" s="77" t="s">
        <v>582</v>
      </c>
      <c r="N13" s="337"/>
      <c r="O13" s="337"/>
      <c r="P13" s="347"/>
      <c r="Q13" s="422"/>
      <c r="R13" s="75" t="s">
        <v>572</v>
      </c>
      <c r="S13" s="75" t="s">
        <v>573</v>
      </c>
      <c r="T13" s="75" t="s">
        <v>572</v>
      </c>
      <c r="U13" s="75" t="s">
        <v>573</v>
      </c>
      <c r="V13" s="411"/>
      <c r="W13" s="128" t="s">
        <v>15</v>
      </c>
      <c r="X13" s="129" t="s">
        <v>689</v>
      </c>
    </row>
    <row r="14" spans="1:24" s="36" customFormat="1" ht="15.75">
      <c r="A14" s="125">
        <v>1</v>
      </c>
      <c r="B14" s="125">
        <v>2</v>
      </c>
      <c r="C14" s="125">
        <v>3</v>
      </c>
      <c r="D14" s="125">
        <v>4</v>
      </c>
      <c r="E14" s="125">
        <v>5</v>
      </c>
      <c r="F14" s="125">
        <v>6</v>
      </c>
      <c r="G14" s="125">
        <v>7</v>
      </c>
      <c r="H14" s="125">
        <v>8</v>
      </c>
      <c r="I14" s="125">
        <v>9</v>
      </c>
      <c r="J14" s="125">
        <v>10</v>
      </c>
      <c r="K14" s="125">
        <v>11</v>
      </c>
      <c r="L14" s="125">
        <v>12</v>
      </c>
      <c r="M14" s="125">
        <v>13</v>
      </c>
      <c r="N14" s="125">
        <v>14</v>
      </c>
      <c r="O14" s="125">
        <v>15</v>
      </c>
      <c r="P14" s="125">
        <v>16</v>
      </c>
      <c r="Q14" s="125">
        <v>17</v>
      </c>
      <c r="R14" s="125">
        <v>18</v>
      </c>
      <c r="S14" s="125">
        <v>19</v>
      </c>
      <c r="T14" s="125">
        <v>20</v>
      </c>
      <c r="U14" s="125">
        <v>21</v>
      </c>
      <c r="V14" s="125">
        <v>22</v>
      </c>
      <c r="W14" s="125">
        <v>23</v>
      </c>
      <c r="X14" s="125">
        <v>24</v>
      </c>
    </row>
    <row r="15" spans="1:24" ht="15.75">
      <c r="A15" s="74"/>
      <c r="B15" s="126"/>
      <c r="C15" s="39"/>
      <c r="D15" s="39"/>
      <c r="E15" s="39"/>
      <c r="F15" s="39"/>
      <c r="G15" s="39"/>
      <c r="H15" s="38"/>
      <c r="I15" s="38"/>
      <c r="J15" s="38"/>
      <c r="K15" s="38"/>
      <c r="L15" s="39"/>
      <c r="M15" s="39"/>
      <c r="N15" s="39"/>
      <c r="O15" s="39"/>
      <c r="P15" s="39"/>
      <c r="Q15" s="68"/>
      <c r="R15" s="68"/>
      <c r="S15" s="68"/>
      <c r="T15" s="68"/>
      <c r="U15" s="68"/>
      <c r="V15" s="39"/>
      <c r="W15" s="38"/>
      <c r="X15" s="38"/>
    </row>
  </sheetData>
  <sheetProtection/>
  <mergeCells count="29">
    <mergeCell ref="A10:V10"/>
    <mergeCell ref="G11:G13"/>
    <mergeCell ref="R11:U11"/>
    <mergeCell ref="V11:V13"/>
    <mergeCell ref="H11:K11"/>
    <mergeCell ref="A11:A13"/>
    <mergeCell ref="B11:B13"/>
    <mergeCell ref="H12:H13"/>
    <mergeCell ref="I12:I13"/>
    <mergeCell ref="J12:J13"/>
    <mergeCell ref="K12:K13"/>
    <mergeCell ref="W11:X12"/>
    <mergeCell ref="R12:S12"/>
    <mergeCell ref="T12:U12"/>
    <mergeCell ref="L11:M12"/>
    <mergeCell ref="N11:N13"/>
    <mergeCell ref="O11:O13"/>
    <mergeCell ref="P11:P13"/>
    <mergeCell ref="Q11:Q13"/>
    <mergeCell ref="A4:X4"/>
    <mergeCell ref="A5:X5"/>
    <mergeCell ref="A9:X9"/>
    <mergeCell ref="C11:C13"/>
    <mergeCell ref="D11:D13"/>
    <mergeCell ref="E11:E13"/>
    <mergeCell ref="F11:F13"/>
    <mergeCell ref="A6:X6"/>
    <mergeCell ref="A7:X7"/>
    <mergeCell ref="A8:X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8"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indexed="40"/>
    <pageSetUpPr fitToPage="1"/>
  </sheetPr>
  <dimension ref="A1:P78"/>
  <sheetViews>
    <sheetView view="pageBreakPreview" zoomScale="90" zoomScaleNormal="85" zoomScaleSheetLayoutView="90" zoomScalePageLayoutView="0" workbookViewId="0" topLeftCell="A4">
      <selection activeCell="J15" sqref="J15"/>
    </sheetView>
  </sheetViews>
  <sheetFormatPr defaultColWidth="9.00390625" defaultRowHeight="15.75"/>
  <cols>
    <col min="1" max="1" width="10.50390625" style="56" customWidth="1"/>
    <col min="2" max="2" width="37.375" style="6" customWidth="1"/>
    <col min="3" max="3" width="21.50390625" style="6" customWidth="1"/>
    <col min="4" max="4" width="18.875" style="6" customWidth="1"/>
    <col min="5" max="7" width="12.625" style="6" customWidth="1"/>
    <col min="8" max="16384" width="9.00390625" style="6" customWidth="1"/>
  </cols>
  <sheetData>
    <row r="1" ht="18.75">
      <c r="G1" s="26" t="s">
        <v>66</v>
      </c>
    </row>
    <row r="2" ht="18.75">
      <c r="G2" s="15" t="s">
        <v>537</v>
      </c>
    </row>
    <row r="3" ht="18.75">
      <c r="G3" s="15" t="s">
        <v>867</v>
      </c>
    </row>
    <row r="5" spans="1:7" ht="15.75">
      <c r="A5" s="423" t="s">
        <v>104</v>
      </c>
      <c r="B5" s="423"/>
      <c r="C5" s="423"/>
      <c r="D5" s="423"/>
      <c r="E5" s="423"/>
      <c r="F5" s="423"/>
      <c r="G5" s="423"/>
    </row>
    <row r="6" spans="1:7" ht="15.75">
      <c r="A6" s="131"/>
      <c r="B6" s="132"/>
      <c r="C6" s="132"/>
      <c r="D6" s="132"/>
      <c r="E6" s="132"/>
      <c r="F6" s="132"/>
      <c r="G6" s="132"/>
    </row>
    <row r="7" spans="1:16" ht="15.75">
      <c r="A7" s="331" t="s">
        <v>306</v>
      </c>
      <c r="B7" s="332"/>
      <c r="C7" s="332"/>
      <c r="D7" s="332"/>
      <c r="E7" s="332"/>
      <c r="F7" s="332"/>
      <c r="G7" s="332"/>
      <c r="H7" s="97"/>
      <c r="I7" s="97"/>
      <c r="J7" s="97"/>
      <c r="K7" s="97"/>
      <c r="L7" s="97"/>
      <c r="M7" s="97"/>
      <c r="N7" s="97"/>
      <c r="O7" s="8"/>
      <c r="P7" s="7"/>
    </row>
    <row r="8" spans="1:16" ht="15.75">
      <c r="A8" s="264"/>
      <c r="B8" s="264"/>
      <c r="C8" s="264"/>
      <c r="D8" s="264"/>
      <c r="E8" s="264"/>
      <c r="F8" s="264"/>
      <c r="G8" s="264"/>
      <c r="H8" s="92"/>
      <c r="I8" s="92"/>
      <c r="J8" s="92"/>
      <c r="K8" s="92"/>
      <c r="L8" s="92"/>
      <c r="M8" s="92"/>
      <c r="N8" s="92"/>
      <c r="O8" s="8"/>
      <c r="P8" s="7"/>
    </row>
    <row r="9" spans="1:16" ht="15.75">
      <c r="A9" s="264"/>
      <c r="B9" s="264"/>
      <c r="C9" s="264"/>
      <c r="D9" s="264"/>
      <c r="E9" s="264"/>
      <c r="F9" s="264"/>
      <c r="G9" s="264"/>
      <c r="H9" s="86"/>
      <c r="I9" s="86"/>
      <c r="J9" s="86"/>
      <c r="K9" s="86"/>
      <c r="L9" s="86"/>
      <c r="M9" s="86"/>
      <c r="N9" s="86"/>
      <c r="O9" s="8"/>
      <c r="P9" s="7"/>
    </row>
    <row r="10" spans="1:7" ht="15.75">
      <c r="A10" s="259" t="s">
        <v>515</v>
      </c>
      <c r="B10" s="259"/>
      <c r="C10" s="259"/>
      <c r="D10" s="259"/>
      <c r="E10" s="259"/>
      <c r="F10" s="259"/>
      <c r="G10" s="259"/>
    </row>
    <row r="11" spans="2:7" s="58" customFormat="1" ht="15">
      <c r="B11" s="6"/>
      <c r="C11" s="6"/>
      <c r="D11" s="6"/>
      <c r="E11" s="6"/>
      <c r="F11" s="6"/>
      <c r="G11" s="6"/>
    </row>
    <row r="12" spans="1:7" s="57" customFormat="1" ht="34.5" customHeight="1">
      <c r="A12" s="424" t="s">
        <v>244</v>
      </c>
      <c r="B12" s="357" t="s">
        <v>551</v>
      </c>
      <c r="C12" s="357" t="s">
        <v>248</v>
      </c>
      <c r="D12" s="357" t="s">
        <v>633</v>
      </c>
      <c r="E12" s="406" t="s">
        <v>268</v>
      </c>
      <c r="F12" s="407"/>
      <c r="G12" s="407"/>
    </row>
    <row r="13" spans="1:7" s="58" customFormat="1" ht="34.5" customHeight="1">
      <c r="A13" s="424"/>
      <c r="B13" s="357"/>
      <c r="C13" s="357"/>
      <c r="D13" s="357"/>
      <c r="E13" s="136" t="s">
        <v>342</v>
      </c>
      <c r="F13" s="136" t="s">
        <v>343</v>
      </c>
      <c r="G13" s="136" t="s">
        <v>344</v>
      </c>
    </row>
    <row r="14" spans="1:7" s="58" customFormat="1" ht="15.75" customHeight="1">
      <c r="A14" s="130">
        <v>1</v>
      </c>
      <c r="B14" s="121">
        <v>2</v>
      </c>
      <c r="C14" s="130">
        <v>3</v>
      </c>
      <c r="D14" s="121">
        <v>4</v>
      </c>
      <c r="E14" s="137" t="s">
        <v>642</v>
      </c>
      <c r="F14" s="138" t="s">
        <v>643</v>
      </c>
      <c r="G14" s="137" t="s">
        <v>658</v>
      </c>
    </row>
    <row r="15" spans="1:7" s="7" customFormat="1" ht="93.75" customHeight="1">
      <c r="A15" s="103">
        <v>1</v>
      </c>
      <c r="B15" s="59" t="s">
        <v>150</v>
      </c>
      <c r="C15" s="59" t="s">
        <v>304</v>
      </c>
      <c r="D15" s="121" t="s">
        <v>305</v>
      </c>
      <c r="E15" s="121">
        <v>1.051</v>
      </c>
      <c r="F15" s="121">
        <v>1.051</v>
      </c>
      <c r="G15" s="60"/>
    </row>
    <row r="16" spans="1:7" s="7" customFormat="1" ht="74.25" customHeight="1">
      <c r="A16" s="103">
        <v>2</v>
      </c>
      <c r="B16" s="59" t="s">
        <v>151</v>
      </c>
      <c r="C16" s="59"/>
      <c r="D16" s="59"/>
      <c r="E16" s="59"/>
      <c r="F16" s="59"/>
      <c r="G16" s="60"/>
    </row>
    <row r="17" spans="1:7" s="7" customFormat="1" ht="66" customHeight="1">
      <c r="A17" s="103">
        <v>3</v>
      </c>
      <c r="B17" s="59" t="s">
        <v>151</v>
      </c>
      <c r="C17" s="59"/>
      <c r="D17" s="59"/>
      <c r="E17" s="59"/>
      <c r="F17" s="59"/>
      <c r="G17" s="60"/>
    </row>
    <row r="18" spans="1:8" s="7" customFormat="1" ht="48.75" customHeight="1">
      <c r="A18" s="9"/>
      <c r="B18" s="69"/>
      <c r="C18" s="69"/>
      <c r="D18" s="69"/>
      <c r="E18" s="69"/>
      <c r="F18" s="69"/>
      <c r="G18" s="69"/>
      <c r="H18" s="6"/>
    </row>
    <row r="19" s="7" customFormat="1" ht="15">
      <c r="A19" s="9"/>
    </row>
    <row r="20" s="7" customFormat="1" ht="15">
      <c r="A20" s="9"/>
    </row>
    <row r="21" spans="1:8" s="7" customFormat="1" ht="51.75" customHeight="1">
      <c r="A21" s="9"/>
      <c r="H21" s="63"/>
    </row>
    <row r="22" spans="1:8" s="7" customFormat="1" ht="31.5" customHeight="1">
      <c r="A22" s="9"/>
      <c r="H22" s="64"/>
    </row>
    <row r="23" spans="1:8" s="7" customFormat="1" ht="49.5" customHeight="1">
      <c r="A23" s="9"/>
      <c r="H23" s="65"/>
    </row>
    <row r="24" spans="1:8" s="7" customFormat="1" ht="49.5" customHeight="1">
      <c r="A24" s="9"/>
      <c r="B24" s="61"/>
      <c r="C24" s="61"/>
      <c r="D24" s="61"/>
      <c r="E24" s="61"/>
      <c r="F24" s="61"/>
      <c r="G24" s="61"/>
      <c r="H24" s="65"/>
    </row>
    <row r="25" spans="1:8" s="7" customFormat="1" ht="29.25" customHeight="1">
      <c r="A25" s="9"/>
      <c r="B25" s="62"/>
      <c r="C25" s="62"/>
      <c r="D25" s="62"/>
      <c r="E25" s="62"/>
      <c r="F25" s="62"/>
      <c r="G25" s="62"/>
      <c r="H25" s="65"/>
    </row>
    <row r="26" ht="15">
      <c r="H26" s="65"/>
    </row>
    <row r="27" ht="15.75" customHeight="1">
      <c r="H27" s="65"/>
    </row>
    <row r="28" ht="43.5" customHeight="1">
      <c r="H28" s="65"/>
    </row>
    <row r="29" ht="15.75" customHeight="1">
      <c r="H29" s="65"/>
    </row>
    <row r="30" ht="45" customHeight="1">
      <c r="H30" s="65"/>
    </row>
    <row r="31" ht="46.5" customHeight="1">
      <c r="H31" s="65"/>
    </row>
    <row r="32" ht="52.5" customHeight="1">
      <c r="H32" s="65"/>
    </row>
    <row r="33" ht="30" customHeight="1">
      <c r="H33" s="65"/>
    </row>
    <row r="34" ht="15.75" customHeight="1">
      <c r="H34" s="65"/>
    </row>
    <row r="35" ht="15.75" customHeight="1">
      <c r="H35" s="65"/>
    </row>
    <row r="36" ht="15.75" customHeight="1">
      <c r="H36" s="65"/>
    </row>
    <row r="37" ht="15.75" customHeight="1">
      <c r="H37" s="65"/>
    </row>
    <row r="38" ht="42.75" customHeight="1">
      <c r="H38" s="65"/>
    </row>
    <row r="39" ht="43.5" customHeight="1">
      <c r="H39" s="65"/>
    </row>
    <row r="40" ht="54" customHeight="1">
      <c r="H40" s="65"/>
    </row>
    <row r="41" ht="15.75" customHeight="1">
      <c r="H41" s="65"/>
    </row>
    <row r="42" ht="50.25" customHeight="1">
      <c r="H42" s="65"/>
    </row>
    <row r="43" ht="34.5" customHeight="1">
      <c r="H43" s="65"/>
    </row>
    <row r="44" ht="15.75" customHeight="1">
      <c r="H44" s="65"/>
    </row>
    <row r="45" ht="15.75" customHeight="1">
      <c r="H45" s="65"/>
    </row>
    <row r="46" ht="35.25" customHeight="1">
      <c r="H46" s="65"/>
    </row>
    <row r="47" ht="45" customHeight="1">
      <c r="H47" s="65"/>
    </row>
    <row r="48" ht="78.75" customHeight="1">
      <c r="H48" s="65"/>
    </row>
    <row r="49" ht="45.75" customHeight="1">
      <c r="H49" s="65"/>
    </row>
    <row r="50" s="7" customFormat="1" ht="102" customHeight="1">
      <c r="A50" s="9"/>
    </row>
    <row r="51" s="7" customFormat="1" ht="54.75" customHeight="1">
      <c r="A51" s="9"/>
    </row>
    <row r="52" s="7" customFormat="1" ht="15">
      <c r="A52" s="9"/>
    </row>
    <row r="53" s="7" customFormat="1" ht="15">
      <c r="A53" s="9"/>
    </row>
    <row r="54" ht="38.25" customHeight="1">
      <c r="H54" s="65"/>
    </row>
    <row r="55" ht="15.75" customHeight="1">
      <c r="H55" s="65"/>
    </row>
    <row r="56" ht="15.75" customHeight="1">
      <c r="H56" s="65"/>
    </row>
    <row r="57" ht="15.75" customHeight="1">
      <c r="H57" s="65"/>
    </row>
    <row r="58" ht="102" customHeight="1">
      <c r="H58" s="65"/>
    </row>
    <row r="59" ht="57.75" customHeight="1">
      <c r="H59" s="65"/>
    </row>
    <row r="60" ht="48" customHeight="1">
      <c r="H60" s="65"/>
    </row>
    <row r="61" ht="15.75" customHeight="1">
      <c r="H61" s="65"/>
    </row>
    <row r="62" ht="30.75" customHeight="1">
      <c r="H62" s="65"/>
    </row>
    <row r="63" ht="15.75" customHeight="1">
      <c r="H63" s="65"/>
    </row>
    <row r="64" ht="15.75" customHeight="1">
      <c r="H64" s="65"/>
    </row>
    <row r="65" ht="15.75" customHeight="1">
      <c r="H65" s="65"/>
    </row>
    <row r="66" ht="15.75" customHeight="1">
      <c r="H66" s="65"/>
    </row>
    <row r="67" ht="15.75" customHeight="1">
      <c r="H67" s="65"/>
    </row>
    <row r="68" ht="15.75" customHeight="1">
      <c r="H68" s="65"/>
    </row>
    <row r="69" ht="15.75" customHeight="1">
      <c r="H69" s="65"/>
    </row>
    <row r="70" ht="15.75" customHeight="1">
      <c r="H70" s="65"/>
    </row>
    <row r="71" ht="15.75" customHeight="1">
      <c r="H71" s="65"/>
    </row>
    <row r="72" ht="15.75" customHeight="1">
      <c r="H72" s="65"/>
    </row>
    <row r="73" ht="15.75" customHeight="1">
      <c r="H73" s="65"/>
    </row>
    <row r="74" s="7" customFormat="1" ht="15.75" customHeight="1">
      <c r="A74" s="9"/>
    </row>
    <row r="75" ht="15">
      <c r="H75" s="65"/>
    </row>
    <row r="76" ht="45" customHeight="1">
      <c r="H76" s="66"/>
    </row>
    <row r="77" spans="2:8" ht="15">
      <c r="B77" s="17"/>
      <c r="C77" s="17"/>
      <c r="D77" s="17"/>
      <c r="E77" s="17"/>
      <c r="F77" s="17"/>
      <c r="G77" s="17"/>
      <c r="H77" s="66"/>
    </row>
    <row r="78" spans="2:8" s="56" customFormat="1" ht="19.5" customHeight="1">
      <c r="B78" s="6"/>
      <c r="C78" s="6"/>
      <c r="D78" s="6"/>
      <c r="E78" s="6"/>
      <c r="F78" s="6"/>
      <c r="G78" s="6"/>
      <c r="H78" s="6"/>
    </row>
  </sheetData>
  <sheetProtection/>
  <mergeCells count="10">
    <mergeCell ref="E12:G12"/>
    <mergeCell ref="A10:G10"/>
    <mergeCell ref="A8:G8"/>
    <mergeCell ref="A5:G5"/>
    <mergeCell ref="A7:G7"/>
    <mergeCell ref="A9:G9"/>
    <mergeCell ref="C12:C13"/>
    <mergeCell ref="D12:D13"/>
    <mergeCell ref="B12:B13"/>
    <mergeCell ref="A12:A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theme="8"/>
  </sheetPr>
  <dimension ref="A1:BY158"/>
  <sheetViews>
    <sheetView zoomScale="55" zoomScaleNormal="55" zoomScaleSheetLayoutView="55" zoomScalePageLayoutView="0" workbookViewId="0" topLeftCell="A1">
      <pane ySplit="17" topLeftCell="A44" activePane="bottomLeft" state="frozen"/>
      <selection pane="topLeft" activeCell="H37" sqref="H37"/>
      <selection pane="bottomLeft" activeCell="V65" sqref="V65"/>
    </sheetView>
  </sheetViews>
  <sheetFormatPr defaultColWidth="9.00390625" defaultRowHeight="15.75" outlineLevelRow="1" outlineLevelCol="1"/>
  <cols>
    <col min="1" max="1" width="9.75390625" style="1" customWidth="1"/>
    <col min="2" max="2" width="53.875" style="1" customWidth="1"/>
    <col min="3" max="3" width="13.00390625" style="1" customWidth="1"/>
    <col min="4" max="4" width="10.25390625" style="1" customWidth="1"/>
    <col min="5" max="7" width="8.625" style="1" customWidth="1"/>
    <col min="8" max="8" width="7.625" style="1" customWidth="1"/>
    <col min="9" max="10" width="9.625" style="1" customWidth="1"/>
    <col min="11" max="11" width="7.25390625" style="1" customWidth="1"/>
    <col min="12" max="12" width="12.125" style="1" customWidth="1"/>
    <col min="13" max="13" width="9.625" style="2" customWidth="1"/>
    <col min="14" max="14" width="10.375" style="2" customWidth="1"/>
    <col min="15" max="15" width="16.75390625" style="2" customWidth="1"/>
    <col min="16" max="16" width="17.75390625" style="2" customWidth="1"/>
    <col min="17" max="17" width="18.125" style="2" customWidth="1"/>
    <col min="18" max="18" width="16.75390625" style="2" customWidth="1"/>
    <col min="19" max="19" width="19.375" style="2" customWidth="1"/>
    <col min="20" max="20" width="10.125" style="2" customWidth="1"/>
    <col min="21" max="21" width="9.625" style="2" customWidth="1"/>
    <col min="22" max="22" width="8.75390625" style="2" customWidth="1"/>
    <col min="23" max="23" width="8.625" style="2" customWidth="1"/>
    <col min="24" max="24" width="8.875" style="2" customWidth="1"/>
    <col min="25" max="25" width="7.625" style="2" hidden="1" customWidth="1" outlineLevel="1"/>
    <col min="26" max="26" width="5.875" style="2" hidden="1" customWidth="1" outlineLevel="1"/>
    <col min="27" max="27" width="8.00390625" style="2" hidden="1" customWidth="1" outlineLevel="1"/>
    <col min="28" max="28" width="10.875" style="2" hidden="1" customWidth="1" outlineLevel="1"/>
    <col min="29" max="29" width="6.125" style="2" hidden="1" customWidth="1" outlineLevel="1"/>
    <col min="30" max="30" width="7.00390625" style="2" hidden="1" customWidth="1" outlineLevel="1"/>
    <col min="31" max="31" width="5.875" style="2" hidden="1" customWidth="1" outlineLevel="1"/>
    <col min="32" max="32" width="10.375" style="2" hidden="1" customWidth="1" outlineLevel="1"/>
    <col min="33" max="33" width="11.75390625" style="2" hidden="1" customWidth="1" outlineLevel="1"/>
    <col min="34" max="34" width="7.00390625" style="2" hidden="1" customWidth="1" outlineLevel="1"/>
    <col min="35" max="35" width="8.625" style="2" customWidth="1" collapsed="1"/>
    <col min="36" max="36" width="6.50390625" style="2" customWidth="1"/>
    <col min="37" max="37" width="8.875" style="2" customWidth="1"/>
    <col min="38" max="38" width="10.625" style="2" customWidth="1"/>
    <col min="39" max="39" width="8.625" style="1" customWidth="1"/>
    <col min="40" max="40" width="8.375" style="1" customWidth="1"/>
    <col min="41" max="41" width="6.50390625" style="1" customWidth="1"/>
    <col min="42" max="42" width="8.625" style="1" customWidth="1"/>
    <col min="43" max="43" width="10.25390625" style="1" customWidth="1"/>
    <col min="44" max="44" width="7.875" style="1" customWidth="1"/>
    <col min="45" max="45" width="8.625" style="1" customWidth="1"/>
    <col min="46" max="46" width="6.125" style="1" customWidth="1"/>
    <col min="47" max="47" width="8.875" style="1" customWidth="1"/>
    <col min="48" max="48" width="10.625" style="1" customWidth="1"/>
    <col min="49" max="49" width="8.625" style="1" customWidth="1"/>
    <col min="50" max="50" width="7.875" style="1" customWidth="1"/>
    <col min="51" max="51" width="7.25390625" style="1" customWidth="1"/>
    <col min="52" max="52" width="9.25390625" style="1" customWidth="1"/>
    <col min="53" max="53" width="9.75390625" style="1" customWidth="1"/>
    <col min="54" max="54" width="7.25390625" style="1" customWidth="1"/>
    <col min="55" max="55" width="8.625" style="1" customWidth="1"/>
    <col min="56" max="56" width="7.25390625" style="1" customWidth="1"/>
    <col min="57" max="57" width="8.75390625" style="1" customWidth="1"/>
    <col min="58" max="58" width="10.625" style="1" customWidth="1"/>
    <col min="59" max="59" width="8.625" style="1" customWidth="1"/>
    <col min="60" max="61" width="7.25390625" style="1" customWidth="1"/>
    <col min="62" max="62" width="8.625" style="1" customWidth="1"/>
    <col min="63" max="63" width="10.25390625" style="1" customWidth="1"/>
    <col min="64" max="64" width="7.25390625" style="1" customWidth="1"/>
    <col min="65" max="65" width="9.125" style="1" customWidth="1"/>
    <col min="66" max="66" width="6.125" style="1" customWidth="1"/>
    <col min="67" max="67" width="9.50390625" style="1" customWidth="1"/>
    <col min="68" max="68" width="10.50390625" style="1" customWidth="1"/>
    <col min="69" max="69" width="9.875" style="1" customWidth="1"/>
    <col min="70" max="70" width="9.875" style="1" bestFit="1" customWidth="1"/>
    <col min="71" max="71" width="7.75390625" style="1" customWidth="1"/>
    <col min="72" max="72" width="9.375" style="1" customWidth="1"/>
    <col min="73" max="73" width="10.375" style="1" customWidth="1"/>
    <col min="74" max="74" width="8.50390625" style="1" customWidth="1"/>
    <col min="75" max="75" width="19.375" style="1" customWidth="1"/>
    <col min="76" max="16384" width="9.00390625" style="1" customWidth="1"/>
  </cols>
  <sheetData>
    <row r="1" spans="1:41" ht="15.75" customHeight="1" outlineLevel="1">
      <c r="A1" s="2"/>
      <c r="B1" s="2"/>
      <c r="C1" s="2"/>
      <c r="D1" s="2"/>
      <c r="E1" s="2"/>
      <c r="F1" s="2"/>
      <c r="G1" s="2"/>
      <c r="H1" s="2"/>
      <c r="I1" s="2"/>
      <c r="J1" s="2"/>
      <c r="K1" s="2"/>
      <c r="L1" s="2"/>
      <c r="AH1" s="26" t="s">
        <v>868</v>
      </c>
      <c r="AM1" s="2"/>
      <c r="AN1" s="2"/>
      <c r="AO1" s="2"/>
    </row>
    <row r="2" spans="1:41" ht="15.75" customHeight="1" outlineLevel="1">
      <c r="A2" s="2"/>
      <c r="B2" s="2"/>
      <c r="C2" s="2"/>
      <c r="D2" s="2"/>
      <c r="E2" s="2"/>
      <c r="F2" s="2"/>
      <c r="G2" s="2"/>
      <c r="H2" s="2"/>
      <c r="I2" s="2"/>
      <c r="J2" s="2"/>
      <c r="K2" s="2"/>
      <c r="L2" s="2"/>
      <c r="AH2" s="15" t="s">
        <v>537</v>
      </c>
      <c r="AM2" s="2"/>
      <c r="AN2" s="2"/>
      <c r="AO2" s="2"/>
    </row>
    <row r="3" spans="1:41" ht="15.75" customHeight="1" outlineLevel="1">
      <c r="A3" s="2"/>
      <c r="B3" s="2"/>
      <c r="C3" s="2"/>
      <c r="D3" s="2"/>
      <c r="E3" s="2"/>
      <c r="F3" s="2"/>
      <c r="G3" s="2"/>
      <c r="H3" s="2"/>
      <c r="I3" s="2"/>
      <c r="J3" s="2"/>
      <c r="K3" s="2"/>
      <c r="L3" s="2"/>
      <c r="AH3" s="15" t="s">
        <v>867</v>
      </c>
      <c r="AM3" s="2"/>
      <c r="AN3" s="2"/>
      <c r="AO3" s="2"/>
    </row>
    <row r="4" spans="1:41" ht="15.75" customHeight="1" outlineLevel="1">
      <c r="A4" s="286" t="s">
        <v>93</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M4" s="2"/>
      <c r="AN4" s="2"/>
      <c r="AO4" s="2"/>
    </row>
    <row r="5" spans="1:75" ht="15.75" customHeight="1" outlineLevel="1">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row>
    <row r="6" spans="1:75" ht="15.75" customHeight="1" outlineLevel="1">
      <c r="A6" s="262" t="s">
        <v>306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row>
    <row r="7" spans="1:75" ht="15.75" customHeight="1" outlineLevel="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row>
    <row r="8" spans="1:75" ht="15.75" customHeight="1" outlineLevel="1">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M8" s="2"/>
      <c r="AN8" s="2"/>
      <c r="AO8" s="2"/>
      <c r="BW8" s="15"/>
    </row>
    <row r="9" spans="1:75" ht="15.75" customHeight="1" outlineLevel="1">
      <c r="A9" s="257" t="s">
        <v>515</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row>
    <row r="10" spans="1:75" ht="15.75" customHeight="1" outlineLevel="1">
      <c r="A10" s="286"/>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row>
    <row r="11" spans="1:75" ht="15.75" customHeight="1" outlineLevel="1">
      <c r="A11" s="257" t="s">
        <v>254</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row>
    <row r="12" spans="1:75" ht="15.75" customHeight="1" outlineLevel="1">
      <c r="A12" s="259" t="s">
        <v>255</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row>
    <row r="13" spans="1:74" ht="15.75" customHeight="1" outlineLevel="1">
      <c r="A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V13" s="4"/>
    </row>
    <row r="14" spans="1:75" ht="90.75" customHeight="1">
      <c r="A14" s="268" t="s">
        <v>727</v>
      </c>
      <c r="B14" s="268" t="s">
        <v>567</v>
      </c>
      <c r="C14" s="268" t="s">
        <v>263</v>
      </c>
      <c r="D14" s="269" t="s">
        <v>724</v>
      </c>
      <c r="E14" s="269" t="s">
        <v>730</v>
      </c>
      <c r="F14" s="268" t="s">
        <v>732</v>
      </c>
      <c r="G14" s="268"/>
      <c r="H14" s="268" t="s">
        <v>554</v>
      </c>
      <c r="I14" s="268"/>
      <c r="J14" s="268"/>
      <c r="K14" s="268"/>
      <c r="L14" s="268"/>
      <c r="M14" s="268"/>
      <c r="N14" s="280" t="s">
        <v>25</v>
      </c>
      <c r="O14" s="273" t="s">
        <v>807</v>
      </c>
      <c r="P14" s="276" t="s">
        <v>316</v>
      </c>
      <c r="Q14" s="276"/>
      <c r="R14" s="276"/>
      <c r="S14" s="276"/>
      <c r="T14" s="268" t="s">
        <v>577</v>
      </c>
      <c r="U14" s="268"/>
      <c r="V14" s="283" t="s">
        <v>576</v>
      </c>
      <c r="W14" s="284"/>
      <c r="X14" s="285"/>
      <c r="Y14" s="268" t="s">
        <v>695</v>
      </c>
      <c r="Z14" s="268"/>
      <c r="AA14" s="268"/>
      <c r="AB14" s="268"/>
      <c r="AC14" s="268"/>
      <c r="AD14" s="268"/>
      <c r="AE14" s="268"/>
      <c r="AF14" s="268"/>
      <c r="AG14" s="268"/>
      <c r="AH14" s="268"/>
      <c r="AI14" s="268" t="s">
        <v>574</v>
      </c>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77" t="s">
        <v>723</v>
      </c>
    </row>
    <row r="15" spans="1:75" ht="85.5" customHeight="1">
      <c r="A15" s="268"/>
      <c r="B15" s="268"/>
      <c r="C15" s="268"/>
      <c r="D15" s="269"/>
      <c r="E15" s="269"/>
      <c r="F15" s="268"/>
      <c r="G15" s="268"/>
      <c r="H15" s="265" t="s">
        <v>555</v>
      </c>
      <c r="I15" s="266"/>
      <c r="J15" s="267"/>
      <c r="K15" s="270" t="s">
        <v>722</v>
      </c>
      <c r="L15" s="271"/>
      <c r="M15" s="272"/>
      <c r="N15" s="281"/>
      <c r="O15" s="274"/>
      <c r="P15" s="276" t="s">
        <v>555</v>
      </c>
      <c r="Q15" s="276"/>
      <c r="R15" s="276" t="s">
        <v>722</v>
      </c>
      <c r="S15" s="276"/>
      <c r="T15" s="268"/>
      <c r="U15" s="268"/>
      <c r="V15" s="270"/>
      <c r="W15" s="271"/>
      <c r="X15" s="272"/>
      <c r="Y15" s="268" t="s">
        <v>721</v>
      </c>
      <c r="Z15" s="268"/>
      <c r="AA15" s="268"/>
      <c r="AB15" s="268"/>
      <c r="AC15" s="268"/>
      <c r="AD15" s="268" t="s">
        <v>245</v>
      </c>
      <c r="AE15" s="268"/>
      <c r="AF15" s="268"/>
      <c r="AG15" s="268"/>
      <c r="AH15" s="268"/>
      <c r="AI15" s="265" t="s">
        <v>696</v>
      </c>
      <c r="AJ15" s="266"/>
      <c r="AK15" s="266"/>
      <c r="AL15" s="266"/>
      <c r="AM15" s="267"/>
      <c r="AN15" s="265" t="s">
        <v>697</v>
      </c>
      <c r="AO15" s="266"/>
      <c r="AP15" s="266"/>
      <c r="AQ15" s="266"/>
      <c r="AR15" s="267"/>
      <c r="AS15" s="265" t="s">
        <v>698</v>
      </c>
      <c r="AT15" s="266"/>
      <c r="AU15" s="266"/>
      <c r="AV15" s="266"/>
      <c r="AW15" s="267"/>
      <c r="AX15" s="265" t="s">
        <v>699</v>
      </c>
      <c r="AY15" s="266"/>
      <c r="AZ15" s="266"/>
      <c r="BA15" s="266"/>
      <c r="BB15" s="267"/>
      <c r="BC15" s="265" t="s">
        <v>700</v>
      </c>
      <c r="BD15" s="266"/>
      <c r="BE15" s="266"/>
      <c r="BF15" s="266"/>
      <c r="BG15" s="267"/>
      <c r="BH15" s="265" t="s">
        <v>808</v>
      </c>
      <c r="BI15" s="266"/>
      <c r="BJ15" s="266"/>
      <c r="BK15" s="266"/>
      <c r="BL15" s="267"/>
      <c r="BM15" s="265" t="s">
        <v>575</v>
      </c>
      <c r="BN15" s="266"/>
      <c r="BO15" s="266"/>
      <c r="BP15" s="266"/>
      <c r="BQ15" s="267"/>
      <c r="BR15" s="265" t="s">
        <v>85</v>
      </c>
      <c r="BS15" s="266"/>
      <c r="BT15" s="266"/>
      <c r="BU15" s="266"/>
      <c r="BV15" s="267"/>
      <c r="BW15" s="278"/>
    </row>
    <row r="16" spans="1:75" ht="203.25" customHeight="1">
      <c r="A16" s="268"/>
      <c r="B16" s="268"/>
      <c r="C16" s="268"/>
      <c r="D16" s="269"/>
      <c r="E16" s="269"/>
      <c r="F16" s="88" t="s">
        <v>109</v>
      </c>
      <c r="G16" s="45" t="s">
        <v>722</v>
      </c>
      <c r="H16" s="90" t="s">
        <v>227</v>
      </c>
      <c r="I16" s="90" t="s">
        <v>548</v>
      </c>
      <c r="J16" s="90" t="s">
        <v>547</v>
      </c>
      <c r="K16" s="90" t="s">
        <v>227</v>
      </c>
      <c r="L16" s="90" t="s">
        <v>548</v>
      </c>
      <c r="M16" s="90" t="s">
        <v>547</v>
      </c>
      <c r="N16" s="282"/>
      <c r="O16" s="275"/>
      <c r="P16" s="237" t="s">
        <v>317</v>
      </c>
      <c r="Q16" s="237" t="s">
        <v>450</v>
      </c>
      <c r="R16" s="237" t="s">
        <v>317</v>
      </c>
      <c r="S16" s="237" t="s">
        <v>450</v>
      </c>
      <c r="T16" s="89" t="s">
        <v>555</v>
      </c>
      <c r="U16" s="89" t="s">
        <v>722</v>
      </c>
      <c r="V16" s="90" t="s">
        <v>693</v>
      </c>
      <c r="W16" s="90" t="s">
        <v>694</v>
      </c>
      <c r="X16" s="90" t="s">
        <v>215</v>
      </c>
      <c r="Y16" s="90" t="s">
        <v>564</v>
      </c>
      <c r="Z16" s="90" t="s">
        <v>561</v>
      </c>
      <c r="AA16" s="90" t="s">
        <v>264</v>
      </c>
      <c r="AB16" s="89" t="s">
        <v>261</v>
      </c>
      <c r="AC16" s="89" t="s">
        <v>563</v>
      </c>
      <c r="AD16" s="90" t="s">
        <v>564</v>
      </c>
      <c r="AE16" s="90" t="s">
        <v>561</v>
      </c>
      <c r="AF16" s="90" t="s">
        <v>264</v>
      </c>
      <c r="AG16" s="89" t="s">
        <v>261</v>
      </c>
      <c r="AH16" s="89" t="s">
        <v>563</v>
      </c>
      <c r="AI16" s="90" t="s">
        <v>564</v>
      </c>
      <c r="AJ16" s="90" t="s">
        <v>561</v>
      </c>
      <c r="AK16" s="90" t="s">
        <v>264</v>
      </c>
      <c r="AL16" s="89" t="s">
        <v>261</v>
      </c>
      <c r="AM16" s="89" t="s">
        <v>563</v>
      </c>
      <c r="AN16" s="90" t="s">
        <v>564</v>
      </c>
      <c r="AO16" s="90" t="s">
        <v>561</v>
      </c>
      <c r="AP16" s="90" t="s">
        <v>264</v>
      </c>
      <c r="AQ16" s="89" t="s">
        <v>261</v>
      </c>
      <c r="AR16" s="89" t="s">
        <v>563</v>
      </c>
      <c r="AS16" s="90" t="s">
        <v>564</v>
      </c>
      <c r="AT16" s="90" t="s">
        <v>561</v>
      </c>
      <c r="AU16" s="90" t="s">
        <v>264</v>
      </c>
      <c r="AV16" s="89" t="s">
        <v>261</v>
      </c>
      <c r="AW16" s="89" t="s">
        <v>563</v>
      </c>
      <c r="AX16" s="90" t="s">
        <v>564</v>
      </c>
      <c r="AY16" s="90" t="s">
        <v>561</v>
      </c>
      <c r="AZ16" s="90" t="s">
        <v>264</v>
      </c>
      <c r="BA16" s="89" t="s">
        <v>261</v>
      </c>
      <c r="BB16" s="89" t="s">
        <v>563</v>
      </c>
      <c r="BC16" s="90" t="s">
        <v>564</v>
      </c>
      <c r="BD16" s="90" t="s">
        <v>561</v>
      </c>
      <c r="BE16" s="90" t="s">
        <v>264</v>
      </c>
      <c r="BF16" s="89" t="s">
        <v>261</v>
      </c>
      <c r="BG16" s="89" t="s">
        <v>563</v>
      </c>
      <c r="BH16" s="90" t="s">
        <v>564</v>
      </c>
      <c r="BI16" s="90" t="s">
        <v>561</v>
      </c>
      <c r="BJ16" s="90" t="s">
        <v>264</v>
      </c>
      <c r="BK16" s="89" t="s">
        <v>261</v>
      </c>
      <c r="BL16" s="89" t="s">
        <v>563</v>
      </c>
      <c r="BM16" s="90" t="s">
        <v>564</v>
      </c>
      <c r="BN16" s="90" t="s">
        <v>561</v>
      </c>
      <c r="BO16" s="90" t="s">
        <v>264</v>
      </c>
      <c r="BP16" s="89" t="s">
        <v>261</v>
      </c>
      <c r="BQ16" s="89" t="s">
        <v>563</v>
      </c>
      <c r="BR16" s="90" t="s">
        <v>564</v>
      </c>
      <c r="BS16" s="90" t="s">
        <v>561</v>
      </c>
      <c r="BT16" s="90" t="s">
        <v>264</v>
      </c>
      <c r="BU16" s="89" t="s">
        <v>261</v>
      </c>
      <c r="BV16" s="90" t="s">
        <v>563</v>
      </c>
      <c r="BW16" s="279"/>
    </row>
    <row r="17" spans="1:75" ht="19.5" customHeight="1">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22" t="s">
        <v>440</v>
      </c>
      <c r="Q17" s="122" t="s">
        <v>441</v>
      </c>
      <c r="R17" s="122" t="s">
        <v>442</v>
      </c>
      <c r="S17" s="122" t="s">
        <v>443</v>
      </c>
      <c r="T17" s="113">
        <v>17</v>
      </c>
      <c r="U17" s="113">
        <v>18</v>
      </c>
      <c r="V17" s="113">
        <v>19</v>
      </c>
      <c r="W17" s="113">
        <v>20</v>
      </c>
      <c r="X17" s="113">
        <v>21</v>
      </c>
      <c r="Y17" s="113">
        <v>22</v>
      </c>
      <c r="Z17" s="113">
        <v>23</v>
      </c>
      <c r="AA17" s="113">
        <v>24</v>
      </c>
      <c r="AB17" s="113">
        <v>25</v>
      </c>
      <c r="AC17" s="113">
        <v>26</v>
      </c>
      <c r="AD17" s="113">
        <v>27</v>
      </c>
      <c r="AE17" s="113">
        <v>28</v>
      </c>
      <c r="AF17" s="113">
        <v>29</v>
      </c>
      <c r="AG17" s="113">
        <v>30</v>
      </c>
      <c r="AH17" s="113">
        <v>31</v>
      </c>
      <c r="AI17" s="122" t="s">
        <v>120</v>
      </c>
      <c r="AJ17" s="122" t="s">
        <v>121</v>
      </c>
      <c r="AK17" s="122" t="s">
        <v>122</v>
      </c>
      <c r="AL17" s="122" t="s">
        <v>123</v>
      </c>
      <c r="AM17" s="122" t="s">
        <v>124</v>
      </c>
      <c r="AN17" s="122" t="s">
        <v>125</v>
      </c>
      <c r="AO17" s="122" t="s">
        <v>126</v>
      </c>
      <c r="AP17" s="122" t="s">
        <v>127</v>
      </c>
      <c r="AQ17" s="122" t="s">
        <v>128</v>
      </c>
      <c r="AR17" s="122" t="s">
        <v>129</v>
      </c>
      <c r="AS17" s="122" t="s">
        <v>130</v>
      </c>
      <c r="AT17" s="122" t="s">
        <v>131</v>
      </c>
      <c r="AU17" s="122" t="s">
        <v>132</v>
      </c>
      <c r="AV17" s="122" t="s">
        <v>133</v>
      </c>
      <c r="AW17" s="122" t="s">
        <v>134</v>
      </c>
      <c r="AX17" s="122" t="s">
        <v>135</v>
      </c>
      <c r="AY17" s="122" t="s">
        <v>136</v>
      </c>
      <c r="AZ17" s="122" t="s">
        <v>137</v>
      </c>
      <c r="BA17" s="122" t="s">
        <v>138</v>
      </c>
      <c r="BB17" s="122" t="s">
        <v>139</v>
      </c>
      <c r="BC17" s="122" t="s">
        <v>140</v>
      </c>
      <c r="BD17" s="122" t="s">
        <v>141</v>
      </c>
      <c r="BE17" s="122" t="s">
        <v>142</v>
      </c>
      <c r="BF17" s="122" t="s">
        <v>143</v>
      </c>
      <c r="BG17" s="122" t="s">
        <v>144</v>
      </c>
      <c r="BH17" s="122" t="s">
        <v>145</v>
      </c>
      <c r="BI17" s="122" t="s">
        <v>146</v>
      </c>
      <c r="BJ17" s="122" t="s">
        <v>147</v>
      </c>
      <c r="BK17" s="122" t="s">
        <v>148</v>
      </c>
      <c r="BL17" s="122" t="s">
        <v>149</v>
      </c>
      <c r="BM17" s="113">
        <v>33</v>
      </c>
      <c r="BN17" s="113">
        <v>34</v>
      </c>
      <c r="BO17" s="113">
        <v>35</v>
      </c>
      <c r="BP17" s="113">
        <v>36</v>
      </c>
      <c r="BQ17" s="113">
        <v>37</v>
      </c>
      <c r="BR17" s="113">
        <v>38</v>
      </c>
      <c r="BS17" s="113">
        <v>39</v>
      </c>
      <c r="BT17" s="113">
        <v>40</v>
      </c>
      <c r="BU17" s="113">
        <v>41</v>
      </c>
      <c r="BV17" s="113">
        <v>42</v>
      </c>
      <c r="BW17" s="113">
        <v>43</v>
      </c>
    </row>
    <row r="18" spans="1:77" ht="30" customHeight="1">
      <c r="A18" s="153" t="s">
        <v>465</v>
      </c>
      <c r="B18" s="154" t="s">
        <v>466</v>
      </c>
      <c r="C18" s="187"/>
      <c r="D18" s="187"/>
      <c r="E18" s="187"/>
      <c r="F18" s="187"/>
      <c r="G18" s="187"/>
      <c r="H18" s="223">
        <f>H19+H20+H22+H21+H23+H24</f>
        <v>16.848</v>
      </c>
      <c r="I18" s="223">
        <f>I19+I20+I22+I21+I23+I24</f>
        <v>109.342</v>
      </c>
      <c r="J18" s="192"/>
      <c r="K18" s="223">
        <f>K19+K20+K22+K21+K23+K24</f>
        <v>15.232</v>
      </c>
      <c r="L18" s="223">
        <f>L19+L20+L22+L21+L23+L24</f>
        <v>109.342</v>
      </c>
      <c r="M18" s="187"/>
      <c r="N18" s="187"/>
      <c r="O18" s="223">
        <v>66.13400000000001</v>
      </c>
      <c r="P18" s="187"/>
      <c r="Q18" s="187"/>
      <c r="R18" s="187"/>
      <c r="S18" s="187"/>
      <c r="T18" s="223">
        <f>T19+T20+T22+T21+T23+T24</f>
        <v>109.342</v>
      </c>
      <c r="U18" s="223">
        <f>O18+X18</f>
        <v>103.86100000000002</v>
      </c>
      <c r="V18" s="187"/>
      <c r="W18" s="223">
        <f>W19+W20+W22+W21+W23+W24</f>
        <v>109.342</v>
      </c>
      <c r="X18" s="223">
        <f>X19+X20+X22+X21+X23+X24</f>
        <v>37.727</v>
      </c>
      <c r="Y18" s="187"/>
      <c r="Z18" s="187"/>
      <c r="AA18" s="187"/>
      <c r="AB18" s="187"/>
      <c r="AC18" s="187"/>
      <c r="AD18" s="187"/>
      <c r="AE18" s="187"/>
      <c r="AF18" s="187"/>
      <c r="AG18" s="187"/>
      <c r="AH18" s="187"/>
      <c r="AI18" s="223">
        <f>AI19+AI20+AI22+AI21+AI23+AI24</f>
        <v>31.485999999999997</v>
      </c>
      <c r="AJ18" s="223">
        <f aca="true" t="shared" si="0" ref="AJ18:BQ18">AJ19+AJ20+AJ22+AJ21+AJ23+AJ24</f>
        <v>0</v>
      </c>
      <c r="AK18" s="223">
        <f t="shared" si="0"/>
        <v>0</v>
      </c>
      <c r="AL18" s="223">
        <f t="shared" si="0"/>
        <v>20.459</v>
      </c>
      <c r="AM18" s="223">
        <f t="shared" si="0"/>
        <v>11.027</v>
      </c>
      <c r="AN18" s="223">
        <f t="shared" si="0"/>
        <v>25.035</v>
      </c>
      <c r="AO18" s="223">
        <f t="shared" si="0"/>
        <v>0</v>
      </c>
      <c r="AP18" s="223">
        <f t="shared" si="0"/>
        <v>0</v>
      </c>
      <c r="AQ18" s="223">
        <f t="shared" si="0"/>
        <v>16.907</v>
      </c>
      <c r="AR18" s="223">
        <f t="shared" si="0"/>
        <v>8.128</v>
      </c>
      <c r="AS18" s="223">
        <f t="shared" si="0"/>
        <v>40.129000000000005</v>
      </c>
      <c r="AT18" s="223">
        <f t="shared" si="0"/>
        <v>0</v>
      </c>
      <c r="AU18" s="223">
        <f t="shared" si="0"/>
        <v>0</v>
      </c>
      <c r="AV18" s="223">
        <f t="shared" si="0"/>
        <v>24.182000000000002</v>
      </c>
      <c r="AW18" s="223">
        <f t="shared" si="0"/>
        <v>15.947000000000001</v>
      </c>
      <c r="AX18" s="223">
        <f t="shared" si="0"/>
        <v>41.099000000000004</v>
      </c>
      <c r="AY18" s="223">
        <f t="shared" si="0"/>
        <v>0</v>
      </c>
      <c r="AZ18" s="223">
        <f t="shared" si="0"/>
        <v>0</v>
      </c>
      <c r="BA18" s="223">
        <f t="shared" si="0"/>
        <v>32.135999999999996</v>
      </c>
      <c r="BB18" s="223">
        <f t="shared" si="0"/>
        <v>8.963</v>
      </c>
      <c r="BC18" s="223">
        <f t="shared" si="0"/>
        <v>37.727000000000004</v>
      </c>
      <c r="BD18" s="223">
        <f t="shared" si="0"/>
        <v>0</v>
      </c>
      <c r="BE18" s="223">
        <f t="shared" si="0"/>
        <v>0</v>
      </c>
      <c r="BF18" s="223">
        <f t="shared" si="0"/>
        <v>21.779999999999998</v>
      </c>
      <c r="BG18" s="223">
        <f t="shared" si="0"/>
        <v>15.947</v>
      </c>
      <c r="BH18" s="223">
        <f t="shared" si="0"/>
        <v>37.727</v>
      </c>
      <c r="BI18" s="223">
        <f>BI19+BI20+BI22+BI21+BI23+BI24</f>
        <v>0</v>
      </c>
      <c r="BJ18" s="223">
        <f>BJ19+BJ20+BJ22+BJ21+BJ23+BJ24</f>
        <v>0</v>
      </c>
      <c r="BK18" s="223">
        <f>BK19+BK20+BK22+BK21+BK23+BK24</f>
        <v>37.727</v>
      </c>
      <c r="BL18" s="223">
        <f>BL19+BL20+BL22+BL21+BL23+BL24</f>
        <v>0</v>
      </c>
      <c r="BM18" s="223">
        <f t="shared" si="0"/>
        <v>109.34199999999998</v>
      </c>
      <c r="BN18" s="223">
        <f t="shared" si="0"/>
        <v>0</v>
      </c>
      <c r="BO18" s="223">
        <f t="shared" si="0"/>
        <v>0</v>
      </c>
      <c r="BP18" s="223">
        <f t="shared" si="0"/>
        <v>66.421</v>
      </c>
      <c r="BQ18" s="223">
        <f t="shared" si="0"/>
        <v>42.921</v>
      </c>
      <c r="BR18" s="223">
        <f>BR19+BR20+BR22+BR21+BR23+BR24</f>
        <v>103.861</v>
      </c>
      <c r="BS18" s="223">
        <f>BS19+BS20+BS22+BS21+BS23+BS24</f>
        <v>0</v>
      </c>
      <c r="BT18" s="223">
        <f>BT19+BT20+BT22+BT21+BT23+BT24</f>
        <v>0</v>
      </c>
      <c r="BU18" s="223">
        <f>BU19+BU20+BU22+BU21+BU23+BU24</f>
        <v>86.77</v>
      </c>
      <c r="BV18" s="223">
        <f>BV19+BV20+BV22+BV21+BV23+BV24</f>
        <v>17.090999999999998</v>
      </c>
      <c r="BW18" s="187"/>
      <c r="BX18" s="23"/>
      <c r="BY18" s="23"/>
    </row>
    <row r="19" spans="1:75" ht="30" customHeight="1">
      <c r="A19" s="155" t="s">
        <v>467</v>
      </c>
      <c r="B19" s="156" t="s">
        <v>468</v>
      </c>
      <c r="C19" s="182"/>
      <c r="D19" s="182"/>
      <c r="E19" s="182"/>
      <c r="F19" s="182"/>
      <c r="G19" s="182"/>
      <c r="H19" s="193">
        <f>H60+H61+H62+H63+H67</f>
        <v>1.774</v>
      </c>
      <c r="I19" s="193">
        <f>I60+I61+I62+I63+I67</f>
        <v>9.888499999999999</v>
      </c>
      <c r="J19" s="155"/>
      <c r="K19" s="193">
        <f>K60+K61+K62+K63+K67+K64+K65</f>
        <v>2.5460000000000003</v>
      </c>
      <c r="L19" s="193">
        <f>L60+L61+L62+L63+L67+L64+L65</f>
        <v>17.718</v>
      </c>
      <c r="M19" s="182"/>
      <c r="N19" s="182"/>
      <c r="O19" s="193">
        <v>10.344999999999999</v>
      </c>
      <c r="P19" s="182"/>
      <c r="Q19" s="182"/>
      <c r="R19" s="182"/>
      <c r="S19" s="182"/>
      <c r="T19" s="193">
        <f>T60+T61+T62+T63+T67</f>
        <v>9.888499999999999</v>
      </c>
      <c r="U19" s="193">
        <f>O19+X19</f>
        <v>18.174</v>
      </c>
      <c r="V19" s="182"/>
      <c r="W19" s="193">
        <f>W60+W61+W62+W63+W67</f>
        <v>9.888499999999999</v>
      </c>
      <c r="X19" s="193">
        <f>X60+X61+X62+X63+X67+X64+X65</f>
        <v>7.829</v>
      </c>
      <c r="Y19" s="182"/>
      <c r="Z19" s="182"/>
      <c r="AA19" s="182"/>
      <c r="AB19" s="182"/>
      <c r="AC19" s="182"/>
      <c r="AD19" s="182"/>
      <c r="AE19" s="182"/>
      <c r="AF19" s="182"/>
      <c r="AG19" s="182"/>
      <c r="AH19" s="182"/>
      <c r="AI19" s="193">
        <f>AI60+AI61+AI62+AI63+AI67</f>
        <v>0</v>
      </c>
      <c r="AJ19" s="193">
        <f aca="true" t="shared" si="1" ref="AJ19:BQ19">AJ60+AJ61+AJ62+AJ63+AJ67</f>
        <v>0</v>
      </c>
      <c r="AK19" s="193">
        <f t="shared" si="1"/>
        <v>0</v>
      </c>
      <c r="AL19" s="193">
        <f t="shared" si="1"/>
        <v>0</v>
      </c>
      <c r="AM19" s="193">
        <f t="shared" si="1"/>
        <v>0</v>
      </c>
      <c r="AN19" s="193">
        <f t="shared" si="1"/>
        <v>0</v>
      </c>
      <c r="AO19" s="193">
        <f t="shared" si="1"/>
        <v>0</v>
      </c>
      <c r="AP19" s="193">
        <f t="shared" si="1"/>
        <v>0</v>
      </c>
      <c r="AQ19" s="193">
        <f t="shared" si="1"/>
        <v>0</v>
      </c>
      <c r="AR19" s="193">
        <f t="shared" si="1"/>
        <v>0</v>
      </c>
      <c r="AS19" s="193">
        <f t="shared" si="1"/>
        <v>9.889000000000001</v>
      </c>
      <c r="AT19" s="193">
        <f t="shared" si="1"/>
        <v>0</v>
      </c>
      <c r="AU19" s="193">
        <f t="shared" si="1"/>
        <v>0</v>
      </c>
      <c r="AV19" s="193">
        <f t="shared" si="1"/>
        <v>9.889000000000001</v>
      </c>
      <c r="AW19" s="193">
        <f t="shared" si="1"/>
        <v>0</v>
      </c>
      <c r="AX19" s="193">
        <f t="shared" si="1"/>
        <v>10.344999999999999</v>
      </c>
      <c r="AY19" s="193">
        <f t="shared" si="1"/>
        <v>0</v>
      </c>
      <c r="AZ19" s="193">
        <f t="shared" si="1"/>
        <v>0</v>
      </c>
      <c r="BA19" s="193">
        <f t="shared" si="1"/>
        <v>10.344999999999999</v>
      </c>
      <c r="BB19" s="193">
        <f t="shared" si="1"/>
        <v>0</v>
      </c>
      <c r="BC19" s="193">
        <f t="shared" si="1"/>
        <v>0</v>
      </c>
      <c r="BD19" s="193">
        <f t="shared" si="1"/>
        <v>0</v>
      </c>
      <c r="BE19" s="193">
        <f t="shared" si="1"/>
        <v>0</v>
      </c>
      <c r="BF19" s="193">
        <f t="shared" si="1"/>
        <v>0</v>
      </c>
      <c r="BG19" s="193">
        <f t="shared" si="1"/>
        <v>0</v>
      </c>
      <c r="BH19" s="193">
        <f>BH60+BH61+BH62+BH63+BH67+BH64+BH65</f>
        <v>7.829</v>
      </c>
      <c r="BI19" s="193">
        <f>BI60+BI61+BI62+BI63+BI67+BI64+BI65</f>
        <v>0</v>
      </c>
      <c r="BJ19" s="193">
        <f>BJ60+BJ61+BJ62+BJ63+BJ67+BJ64+BJ65</f>
        <v>0</v>
      </c>
      <c r="BK19" s="193">
        <f>BK60+BK61+BK62+BK63+BK67+BK64+BK65</f>
        <v>7.829</v>
      </c>
      <c r="BL19" s="193">
        <f>BL60+BL61+BL62+BL63+BL67+BL64+BL65</f>
        <v>0</v>
      </c>
      <c r="BM19" s="193">
        <f t="shared" si="1"/>
        <v>9.889000000000001</v>
      </c>
      <c r="BN19" s="193">
        <f t="shared" si="1"/>
        <v>0</v>
      </c>
      <c r="BO19" s="193">
        <f t="shared" si="1"/>
        <v>0</v>
      </c>
      <c r="BP19" s="193">
        <f t="shared" si="1"/>
        <v>9.889000000000001</v>
      </c>
      <c r="BQ19" s="193">
        <f t="shared" si="1"/>
        <v>0</v>
      </c>
      <c r="BR19" s="193">
        <f>BR60+BR61+BR62+BR63+BR67+BR64+BR65</f>
        <v>18.174</v>
      </c>
      <c r="BS19" s="193">
        <f>BS60+BS61+BS62+BS63+BS67+BS64+BS65</f>
        <v>0</v>
      </c>
      <c r="BT19" s="193">
        <f>BT60+BT61+BT62+BT63+BT67+BT64+BT65</f>
        <v>0</v>
      </c>
      <c r="BU19" s="193">
        <f>BU60+BU61+BU62+BU63+BU67+BU64+BU65</f>
        <v>18.174</v>
      </c>
      <c r="BV19" s="193">
        <f>BV60+BV61+BV62+BV63+BV67+BV64+BV65</f>
        <v>0</v>
      </c>
      <c r="BW19" s="182"/>
    </row>
    <row r="20" spans="1:75" ht="39.75" customHeight="1">
      <c r="A20" s="158" t="s">
        <v>469</v>
      </c>
      <c r="B20" s="159" t="s">
        <v>470</v>
      </c>
      <c r="C20" s="180"/>
      <c r="D20" s="180"/>
      <c r="E20" s="180"/>
      <c r="F20" s="180"/>
      <c r="G20" s="180"/>
      <c r="H20" s="191">
        <f>H71+H73+H74+H75+H76+H77+H78+H79+H82+H105+H106+H107+H109</f>
        <v>12.688999999999998</v>
      </c>
      <c r="I20" s="191">
        <f>I71+I73+I74+I75+I76+I77+I78+I79+I82+I105+I106+I107+I109</f>
        <v>83.9435</v>
      </c>
      <c r="J20" s="158"/>
      <c r="K20" s="191">
        <f>K71+K73+K74+K75+K76+K77+K78+K79+K82+K105+K106+K107+K109</f>
        <v>12.581</v>
      </c>
      <c r="L20" s="191">
        <f>L71+L73+L74+L75+L76+L77+L78+L79+L82+L105+L106+L107+L109</f>
        <v>83.54499999999999</v>
      </c>
      <c r="M20" s="180"/>
      <c r="N20" s="180"/>
      <c r="O20" s="191">
        <v>54.074000000000005</v>
      </c>
      <c r="P20" s="180"/>
      <c r="Q20" s="180"/>
      <c r="R20" s="180"/>
      <c r="S20" s="180"/>
      <c r="T20" s="191">
        <f>T71+T73+T74+T75+T76+T77+T78+T79+T82+T105+T106+T107+T109</f>
        <v>83.9435</v>
      </c>
      <c r="U20" s="191">
        <f>O20+X20</f>
        <v>79.422</v>
      </c>
      <c r="V20" s="180"/>
      <c r="W20" s="191">
        <f>W71+W73+W74+W75+W76+W77+W78+W79+W82+W105+W106+W107+W109</f>
        <v>83.9435</v>
      </c>
      <c r="X20" s="191">
        <f>X71+X73+X74+X75+X76+X77+X78+X79+X82+X105+X106+X107+X109</f>
        <v>25.348</v>
      </c>
      <c r="Y20" s="180"/>
      <c r="Z20" s="180"/>
      <c r="AA20" s="180"/>
      <c r="AB20" s="180"/>
      <c r="AC20" s="180"/>
      <c r="AD20" s="180"/>
      <c r="AE20" s="180"/>
      <c r="AF20" s="180"/>
      <c r="AG20" s="180"/>
      <c r="AH20" s="180"/>
      <c r="AI20" s="191">
        <f>AI71+AI73+AI74+AI75+AI76+AI77+AI78+AI79+AI82+AI105+AI106+AI107+AI109</f>
        <v>29.499999999999996</v>
      </c>
      <c r="AJ20" s="191">
        <f aca="true" t="shared" si="2" ref="AJ20:BQ20">AJ71+AJ73+AJ74+AJ75+AJ76+AJ77+AJ78+AJ79+AJ82+AJ105+AJ106+AJ107+AJ109</f>
        <v>0</v>
      </c>
      <c r="AK20" s="191">
        <f t="shared" si="2"/>
        <v>0</v>
      </c>
      <c r="AL20" s="191">
        <f t="shared" si="2"/>
        <v>18.473</v>
      </c>
      <c r="AM20" s="191">
        <f t="shared" si="2"/>
        <v>11.027</v>
      </c>
      <c r="AN20" s="191">
        <f t="shared" si="2"/>
        <v>25.035</v>
      </c>
      <c r="AO20" s="191">
        <f t="shared" si="2"/>
        <v>0</v>
      </c>
      <c r="AP20" s="191">
        <f t="shared" si="2"/>
        <v>0</v>
      </c>
      <c r="AQ20" s="191">
        <f t="shared" si="2"/>
        <v>16.907</v>
      </c>
      <c r="AR20" s="191">
        <f t="shared" si="2"/>
        <v>8.128</v>
      </c>
      <c r="AS20" s="191">
        <f t="shared" si="2"/>
        <v>28.697000000000003</v>
      </c>
      <c r="AT20" s="191">
        <f t="shared" si="2"/>
        <v>0</v>
      </c>
      <c r="AU20" s="191">
        <f t="shared" si="2"/>
        <v>0</v>
      </c>
      <c r="AV20" s="191">
        <f t="shared" si="2"/>
        <v>12.75</v>
      </c>
      <c r="AW20" s="191">
        <f t="shared" si="2"/>
        <v>15.947000000000001</v>
      </c>
      <c r="AX20" s="191">
        <f t="shared" si="2"/>
        <v>29.038999999999998</v>
      </c>
      <c r="AY20" s="191">
        <f t="shared" si="2"/>
        <v>0</v>
      </c>
      <c r="AZ20" s="191">
        <f t="shared" si="2"/>
        <v>0</v>
      </c>
      <c r="BA20" s="191">
        <f t="shared" si="2"/>
        <v>20.076</v>
      </c>
      <c r="BB20" s="191">
        <f t="shared" si="2"/>
        <v>8.963</v>
      </c>
      <c r="BC20" s="191">
        <f t="shared" si="2"/>
        <v>25.746000000000002</v>
      </c>
      <c r="BD20" s="191">
        <f t="shared" si="2"/>
        <v>0</v>
      </c>
      <c r="BE20" s="191">
        <f t="shared" si="2"/>
        <v>0</v>
      </c>
      <c r="BF20" s="191">
        <f t="shared" si="2"/>
        <v>9.799</v>
      </c>
      <c r="BG20" s="191">
        <f t="shared" si="2"/>
        <v>15.947</v>
      </c>
      <c r="BH20" s="191">
        <f>BH71+BH73+BH74+BH75+BH76+BH77+BH78+BH79+BH82+BH105+BH106+BH107+BH109</f>
        <v>25.348</v>
      </c>
      <c r="BI20" s="191">
        <f>BI71+BI73+BI74+BI75+BI76+BI77+BI78+BI79+BI82+BI105+BI106+BI107+BI109</f>
        <v>0</v>
      </c>
      <c r="BJ20" s="191">
        <f>BJ71+BJ73+BJ74+BJ75+BJ76+BJ77+BJ78+BJ79+BJ82+BJ105+BJ106+BJ107+BJ109</f>
        <v>0</v>
      </c>
      <c r="BK20" s="191">
        <f>BK71+BK73+BK74+BK75+BK76+BK77+BK78+BK79+BK82+BK105+BK106+BK107+BK109</f>
        <v>25.348</v>
      </c>
      <c r="BL20" s="191">
        <f>BL71+BL73+BL74+BL75+BL76+BL77+BL78+BL79+BL82+BL105+BL106+BL107+BL109</f>
        <v>0</v>
      </c>
      <c r="BM20" s="191">
        <f t="shared" si="2"/>
        <v>83.94299999999998</v>
      </c>
      <c r="BN20" s="191">
        <f t="shared" si="2"/>
        <v>0</v>
      </c>
      <c r="BO20" s="191">
        <f t="shared" si="2"/>
        <v>0</v>
      </c>
      <c r="BP20" s="191">
        <f t="shared" si="2"/>
        <v>41.022</v>
      </c>
      <c r="BQ20" s="191">
        <f t="shared" si="2"/>
        <v>42.921</v>
      </c>
      <c r="BR20" s="191">
        <f>BR71+BR73+BR74+BR75+BR76+BR77+BR78+BR79+BR82+BR105+BR106+BR107+BR109</f>
        <v>79.422</v>
      </c>
      <c r="BS20" s="191">
        <f>BS71+BS73+BS74+BS75+BS76+BS77+BS78+BS79+BS82+BS105+BS106+BS107+BS109</f>
        <v>0</v>
      </c>
      <c r="BT20" s="191">
        <f>BT71+BT73+BT74+BT75+BT76+BT77+BT78+BT79+BT82+BT105+BT106+BT107+BT109</f>
        <v>0</v>
      </c>
      <c r="BU20" s="191">
        <f>BU71+BU73+BU74+BU75+BU76+BU77+BU78+BU79+BU82+BU105+BU106+BU107+BU109</f>
        <v>62.331</v>
      </c>
      <c r="BV20" s="191">
        <f>BV71+BV73+BV74+BV75+BV76+BV77+BV78+BV79+BV82+BV105+BV106+BV107+BV109</f>
        <v>17.090999999999998</v>
      </c>
      <c r="BW20" s="180"/>
    </row>
    <row r="21" spans="1:75" ht="60" customHeight="1">
      <c r="A21" s="161" t="s">
        <v>471</v>
      </c>
      <c r="B21" s="162" t="s">
        <v>472</v>
      </c>
      <c r="C21" s="188"/>
      <c r="D21" s="188"/>
      <c r="E21" s="188"/>
      <c r="F21" s="188"/>
      <c r="G21" s="188"/>
      <c r="H21" s="188"/>
      <c r="I21" s="188"/>
      <c r="J21" s="161"/>
      <c r="K21" s="218"/>
      <c r="L21" s="218"/>
      <c r="M21" s="188"/>
      <c r="N21" s="188"/>
      <c r="O21" s="218"/>
      <c r="P21" s="188"/>
      <c r="Q21" s="188"/>
      <c r="R21" s="188"/>
      <c r="S21" s="188"/>
      <c r="T21" s="188"/>
      <c r="U21" s="188"/>
      <c r="V21" s="188"/>
      <c r="W21" s="188"/>
      <c r="X21" s="218"/>
      <c r="Y21" s="188"/>
      <c r="Z21" s="188"/>
      <c r="AA21" s="188"/>
      <c r="AB21" s="188"/>
      <c r="AC21" s="188"/>
      <c r="AD21" s="188"/>
      <c r="AE21" s="188"/>
      <c r="AF21" s="188"/>
      <c r="AG21" s="188"/>
      <c r="AH21" s="18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188"/>
    </row>
    <row r="22" spans="1:75" ht="39.75" customHeight="1">
      <c r="A22" s="164" t="s">
        <v>473</v>
      </c>
      <c r="B22" s="165" t="s">
        <v>474</v>
      </c>
      <c r="C22" s="189"/>
      <c r="D22" s="189"/>
      <c r="E22" s="189"/>
      <c r="F22" s="189"/>
      <c r="G22" s="189"/>
      <c r="H22" s="189">
        <f>H137+H138+H139+H140+H141</f>
        <v>2.385</v>
      </c>
      <c r="I22" s="189">
        <f>I137+I138+I139+I140+I141</f>
        <v>12.585999999999999</v>
      </c>
      <c r="J22" s="164"/>
      <c r="K22" s="219">
        <f>K137+K138+K139+K140+K141</f>
        <v>0.105</v>
      </c>
      <c r="L22" s="219">
        <f>L137+L138+L139+L140+L141</f>
        <v>0.605</v>
      </c>
      <c r="M22" s="189"/>
      <c r="N22" s="189"/>
      <c r="O22" s="219">
        <v>0.715</v>
      </c>
      <c r="P22" s="189"/>
      <c r="Q22" s="189"/>
      <c r="R22" s="189"/>
      <c r="S22" s="189"/>
      <c r="T22" s="189">
        <f>T137+T138+T139+T140+T141</f>
        <v>12.585999999999999</v>
      </c>
      <c r="U22" s="189">
        <f>O22+X22</f>
        <v>0.715</v>
      </c>
      <c r="V22" s="189"/>
      <c r="W22" s="189">
        <f>W137+W138+W139+W140+W141</f>
        <v>12.585999999999999</v>
      </c>
      <c r="X22" s="219">
        <f>X137+X138+X139+X140+X141</f>
        <v>0</v>
      </c>
      <c r="Y22" s="189"/>
      <c r="Z22" s="189"/>
      <c r="AA22" s="189"/>
      <c r="AB22" s="189"/>
      <c r="AC22" s="189"/>
      <c r="AD22" s="189"/>
      <c r="AE22" s="189"/>
      <c r="AF22" s="189"/>
      <c r="AG22" s="189"/>
      <c r="AH22" s="189"/>
      <c r="AI22" s="219">
        <f>AI137+AI138+AI139+AI140+AI141</f>
        <v>0</v>
      </c>
      <c r="AJ22" s="219">
        <f aca="true" t="shared" si="3" ref="AJ22:BQ22">AJ137+AJ138+AJ139+AJ140+AJ141</f>
        <v>0</v>
      </c>
      <c r="AK22" s="219">
        <f t="shared" si="3"/>
        <v>0</v>
      </c>
      <c r="AL22" s="219">
        <f t="shared" si="3"/>
        <v>0</v>
      </c>
      <c r="AM22" s="219">
        <f t="shared" si="3"/>
        <v>0</v>
      </c>
      <c r="AN22" s="219">
        <f t="shared" si="3"/>
        <v>0</v>
      </c>
      <c r="AO22" s="219">
        <f t="shared" si="3"/>
        <v>0</v>
      </c>
      <c r="AP22" s="219">
        <f t="shared" si="3"/>
        <v>0</v>
      </c>
      <c r="AQ22" s="219">
        <f t="shared" si="3"/>
        <v>0</v>
      </c>
      <c r="AR22" s="219">
        <f t="shared" si="3"/>
        <v>0</v>
      </c>
      <c r="AS22" s="219">
        <f t="shared" si="3"/>
        <v>0.605</v>
      </c>
      <c r="AT22" s="219">
        <f t="shared" si="3"/>
        <v>0</v>
      </c>
      <c r="AU22" s="219">
        <f t="shared" si="3"/>
        <v>0</v>
      </c>
      <c r="AV22" s="219">
        <f t="shared" si="3"/>
        <v>0.605</v>
      </c>
      <c r="AW22" s="219">
        <f t="shared" si="3"/>
        <v>0</v>
      </c>
      <c r="AX22" s="219">
        <f t="shared" si="3"/>
        <v>0.715</v>
      </c>
      <c r="AY22" s="219">
        <f t="shared" si="3"/>
        <v>0</v>
      </c>
      <c r="AZ22" s="219">
        <f t="shared" si="3"/>
        <v>0</v>
      </c>
      <c r="BA22" s="219">
        <f t="shared" si="3"/>
        <v>0.715</v>
      </c>
      <c r="BB22" s="219">
        <f t="shared" si="3"/>
        <v>0</v>
      </c>
      <c r="BC22" s="219">
        <f t="shared" si="3"/>
        <v>11.980999999999998</v>
      </c>
      <c r="BD22" s="219">
        <f t="shared" si="3"/>
        <v>0</v>
      </c>
      <c r="BE22" s="219">
        <f t="shared" si="3"/>
        <v>0</v>
      </c>
      <c r="BF22" s="219">
        <f t="shared" si="3"/>
        <v>11.980999999999998</v>
      </c>
      <c r="BG22" s="219">
        <f t="shared" si="3"/>
        <v>0</v>
      </c>
      <c r="BH22" s="219">
        <f>BH137+BH138+BH139+BH140+BH141</f>
        <v>0</v>
      </c>
      <c r="BI22" s="219">
        <f>BI137+BI138+BI139+BI140+BI141</f>
        <v>0</v>
      </c>
      <c r="BJ22" s="219">
        <f>BJ137+BJ138+BJ139+BJ140+BJ141</f>
        <v>0</v>
      </c>
      <c r="BK22" s="219">
        <f>BK137+BK138+BK139+BK140+BK141</f>
        <v>0</v>
      </c>
      <c r="BL22" s="219">
        <f>BL137+BL138+BL139+BL140+BL141</f>
        <v>0</v>
      </c>
      <c r="BM22" s="219">
        <f t="shared" si="3"/>
        <v>12.585999999999999</v>
      </c>
      <c r="BN22" s="219">
        <f t="shared" si="3"/>
        <v>0</v>
      </c>
      <c r="BO22" s="219">
        <f t="shared" si="3"/>
        <v>0</v>
      </c>
      <c r="BP22" s="219">
        <f t="shared" si="3"/>
        <v>12.585999999999999</v>
      </c>
      <c r="BQ22" s="219">
        <f t="shared" si="3"/>
        <v>0</v>
      </c>
      <c r="BR22" s="219">
        <f>BR137+BR138+BR139+BR140+BR141</f>
        <v>0.715</v>
      </c>
      <c r="BS22" s="219">
        <f>BS137+BS138+BS139+BS140+BS141</f>
        <v>0</v>
      </c>
      <c r="BT22" s="219">
        <f>BT137+BT138+BT139+BT140+BT141</f>
        <v>0</v>
      </c>
      <c r="BU22" s="219">
        <f>BU137+BU138+BU139+BU140+BU141</f>
        <v>0.715</v>
      </c>
      <c r="BV22" s="219">
        <f>BV137+BV138+BV139+BV140+BV141</f>
        <v>0</v>
      </c>
      <c r="BW22" s="189"/>
    </row>
    <row r="23" spans="1:75" ht="39.75" customHeight="1">
      <c r="A23" s="170" t="s">
        <v>475</v>
      </c>
      <c r="B23" s="171" t="s">
        <v>476</v>
      </c>
      <c r="C23" s="190"/>
      <c r="D23" s="190"/>
      <c r="E23" s="190"/>
      <c r="F23" s="190"/>
      <c r="G23" s="190"/>
      <c r="H23" s="190"/>
      <c r="I23" s="190"/>
      <c r="J23" s="170"/>
      <c r="K23" s="220"/>
      <c r="L23" s="220"/>
      <c r="M23" s="190"/>
      <c r="N23" s="190"/>
      <c r="O23" s="220"/>
      <c r="P23" s="190"/>
      <c r="Q23" s="190"/>
      <c r="R23" s="190"/>
      <c r="S23" s="190"/>
      <c r="T23" s="190"/>
      <c r="U23" s="190"/>
      <c r="V23" s="190"/>
      <c r="W23" s="190"/>
      <c r="X23" s="220"/>
      <c r="Y23" s="190"/>
      <c r="Z23" s="190"/>
      <c r="AA23" s="190"/>
      <c r="AB23" s="190"/>
      <c r="AC23" s="190"/>
      <c r="AD23" s="190"/>
      <c r="AE23" s="190"/>
      <c r="AF23" s="190"/>
      <c r="AG23" s="190"/>
      <c r="AH23" s="19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190"/>
    </row>
    <row r="24" spans="1:75" ht="30" customHeight="1">
      <c r="A24" s="167" t="s">
        <v>477</v>
      </c>
      <c r="B24" s="168" t="s">
        <v>481</v>
      </c>
      <c r="C24" s="186"/>
      <c r="D24" s="186"/>
      <c r="E24" s="186"/>
      <c r="F24" s="186"/>
      <c r="G24" s="186"/>
      <c r="H24" s="186">
        <f>H147+H148</f>
        <v>0</v>
      </c>
      <c r="I24" s="186">
        <f>I147+I148</f>
        <v>2.924</v>
      </c>
      <c r="J24" s="167"/>
      <c r="K24" s="195">
        <f>K147+K148+K149</f>
        <v>0</v>
      </c>
      <c r="L24" s="195">
        <f>L147+L148+L149</f>
        <v>7.474</v>
      </c>
      <c r="M24" s="186"/>
      <c r="N24" s="186"/>
      <c r="O24" s="195">
        <v>1</v>
      </c>
      <c r="P24" s="186"/>
      <c r="Q24" s="186"/>
      <c r="R24" s="186"/>
      <c r="S24" s="186"/>
      <c r="T24" s="186">
        <f>T147+T148</f>
        <v>2.924</v>
      </c>
      <c r="U24" s="186">
        <f>O24+X24</f>
        <v>5.55</v>
      </c>
      <c r="V24" s="186"/>
      <c r="W24" s="186">
        <f>W147+W148</f>
        <v>2.924</v>
      </c>
      <c r="X24" s="195">
        <f>X147+X148+X149</f>
        <v>4.55</v>
      </c>
      <c r="Y24" s="186"/>
      <c r="Z24" s="186"/>
      <c r="AA24" s="186"/>
      <c r="AB24" s="186"/>
      <c r="AC24" s="186"/>
      <c r="AD24" s="186"/>
      <c r="AE24" s="186"/>
      <c r="AF24" s="186"/>
      <c r="AG24" s="186"/>
      <c r="AH24" s="186"/>
      <c r="AI24" s="195">
        <f>AI147+AI148</f>
        <v>1.986</v>
      </c>
      <c r="AJ24" s="195">
        <f aca="true" t="shared" si="4" ref="AJ24:BQ24">AJ147+AJ148</f>
        <v>0</v>
      </c>
      <c r="AK24" s="195">
        <f t="shared" si="4"/>
        <v>0</v>
      </c>
      <c r="AL24" s="195">
        <f t="shared" si="4"/>
        <v>1.986</v>
      </c>
      <c r="AM24" s="195">
        <f t="shared" si="4"/>
        <v>0</v>
      </c>
      <c r="AN24" s="195">
        <f t="shared" si="4"/>
        <v>0</v>
      </c>
      <c r="AO24" s="195">
        <f t="shared" si="4"/>
        <v>0</v>
      </c>
      <c r="AP24" s="195">
        <f t="shared" si="4"/>
        <v>0</v>
      </c>
      <c r="AQ24" s="195">
        <f t="shared" si="4"/>
        <v>0</v>
      </c>
      <c r="AR24" s="195">
        <f t="shared" si="4"/>
        <v>0</v>
      </c>
      <c r="AS24" s="195">
        <f t="shared" si="4"/>
        <v>0.938</v>
      </c>
      <c r="AT24" s="195">
        <f t="shared" si="4"/>
        <v>0</v>
      </c>
      <c r="AU24" s="195">
        <f t="shared" si="4"/>
        <v>0</v>
      </c>
      <c r="AV24" s="195">
        <f t="shared" si="4"/>
        <v>0.938</v>
      </c>
      <c r="AW24" s="195">
        <f t="shared" si="4"/>
        <v>0</v>
      </c>
      <c r="AX24" s="195">
        <f t="shared" si="4"/>
        <v>1</v>
      </c>
      <c r="AY24" s="195">
        <f t="shared" si="4"/>
        <v>0</v>
      </c>
      <c r="AZ24" s="195">
        <f t="shared" si="4"/>
        <v>0</v>
      </c>
      <c r="BA24" s="195">
        <f t="shared" si="4"/>
        <v>1</v>
      </c>
      <c r="BB24" s="195">
        <f t="shared" si="4"/>
        <v>0</v>
      </c>
      <c r="BC24" s="195">
        <f t="shared" si="4"/>
        <v>0</v>
      </c>
      <c r="BD24" s="195">
        <f t="shared" si="4"/>
        <v>0</v>
      </c>
      <c r="BE24" s="195">
        <f t="shared" si="4"/>
        <v>0</v>
      </c>
      <c r="BF24" s="195">
        <f t="shared" si="4"/>
        <v>0</v>
      </c>
      <c r="BG24" s="195">
        <f t="shared" si="4"/>
        <v>0</v>
      </c>
      <c r="BH24" s="195">
        <f>BH147+BH148+BH149</f>
        <v>4.55</v>
      </c>
      <c r="BI24" s="195">
        <f>BI147+BI148+BI149</f>
        <v>0</v>
      </c>
      <c r="BJ24" s="195">
        <f>BJ147+BJ148+BJ149</f>
        <v>0</v>
      </c>
      <c r="BK24" s="195">
        <f>BK147+BK148+BK149</f>
        <v>4.55</v>
      </c>
      <c r="BL24" s="195">
        <f>BL147+BL148+BL149</f>
        <v>0</v>
      </c>
      <c r="BM24" s="195">
        <f t="shared" si="4"/>
        <v>2.924</v>
      </c>
      <c r="BN24" s="195">
        <f t="shared" si="4"/>
        <v>0</v>
      </c>
      <c r="BO24" s="195">
        <f t="shared" si="4"/>
        <v>0</v>
      </c>
      <c r="BP24" s="195">
        <f t="shared" si="4"/>
        <v>2.924</v>
      </c>
      <c r="BQ24" s="195">
        <f t="shared" si="4"/>
        <v>0</v>
      </c>
      <c r="BR24" s="195">
        <f>BR147+BR148+BR149</f>
        <v>5.55</v>
      </c>
      <c r="BS24" s="195">
        <f>BS147+BS148+BS149</f>
        <v>0</v>
      </c>
      <c r="BT24" s="195">
        <f>BT147+BT148+BT149</f>
        <v>0</v>
      </c>
      <c r="BU24" s="195">
        <f>BU147+BU148+BU149</f>
        <v>5.55</v>
      </c>
      <c r="BV24" s="195">
        <f>BV147+BV148+BV149</f>
        <v>0</v>
      </c>
      <c r="BW24" s="186"/>
    </row>
    <row r="25" spans="1:75" ht="15.75">
      <c r="A25" s="153"/>
      <c r="B25" s="154"/>
      <c r="C25" s="187"/>
      <c r="D25" s="187"/>
      <c r="E25" s="187"/>
      <c r="F25" s="187"/>
      <c r="G25" s="187"/>
      <c r="H25" s="187"/>
      <c r="I25" s="187"/>
      <c r="J25" s="192"/>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row>
    <row r="26" spans="1:75" ht="30" customHeight="1">
      <c r="A26" s="153" t="s">
        <v>326</v>
      </c>
      <c r="B26" s="154" t="s">
        <v>358</v>
      </c>
      <c r="C26" s="187"/>
      <c r="D26" s="187"/>
      <c r="E26" s="187"/>
      <c r="F26" s="187"/>
      <c r="G26" s="187"/>
      <c r="H26" s="187"/>
      <c r="I26" s="187"/>
      <c r="J26" s="192"/>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row>
    <row r="27" spans="1:75" ht="30" customHeight="1">
      <c r="A27" s="153" t="s">
        <v>327</v>
      </c>
      <c r="B27" s="154" t="s">
        <v>482</v>
      </c>
      <c r="C27" s="187"/>
      <c r="D27" s="187"/>
      <c r="E27" s="187"/>
      <c r="F27" s="187"/>
      <c r="G27" s="187"/>
      <c r="H27" s="187"/>
      <c r="I27" s="187"/>
      <c r="J27" s="192"/>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row>
    <row r="28" spans="1:75" ht="39.75" customHeight="1">
      <c r="A28" s="153" t="s">
        <v>329</v>
      </c>
      <c r="B28" s="154" t="s">
        <v>483</v>
      </c>
      <c r="C28" s="187"/>
      <c r="D28" s="187"/>
      <c r="E28" s="187"/>
      <c r="F28" s="187"/>
      <c r="G28" s="187"/>
      <c r="H28" s="187"/>
      <c r="I28" s="187"/>
      <c r="J28" s="192"/>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row>
    <row r="29" spans="1:75" ht="60" customHeight="1" hidden="1" outlineLevel="1">
      <c r="A29" s="153" t="s">
        <v>359</v>
      </c>
      <c r="B29" s="154" t="s">
        <v>484</v>
      </c>
      <c r="C29" s="187"/>
      <c r="D29" s="187"/>
      <c r="E29" s="187"/>
      <c r="F29" s="187"/>
      <c r="G29" s="187"/>
      <c r="H29" s="187"/>
      <c r="I29" s="187"/>
      <c r="J29" s="192"/>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row>
    <row r="30" spans="1:75" ht="60" customHeight="1" hidden="1" outlineLevel="1">
      <c r="A30" s="153" t="s">
        <v>360</v>
      </c>
      <c r="B30" s="154" t="s">
        <v>485</v>
      </c>
      <c r="C30" s="187"/>
      <c r="D30" s="187"/>
      <c r="E30" s="187"/>
      <c r="F30" s="187"/>
      <c r="G30" s="187"/>
      <c r="H30" s="187"/>
      <c r="I30" s="187"/>
      <c r="J30" s="192"/>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row>
    <row r="31" spans="1:75" ht="39.75" customHeight="1" hidden="1" outlineLevel="1">
      <c r="A31" s="153" t="s">
        <v>361</v>
      </c>
      <c r="B31" s="154" t="s">
        <v>486</v>
      </c>
      <c r="C31" s="187"/>
      <c r="D31" s="187"/>
      <c r="E31" s="187"/>
      <c r="F31" s="187"/>
      <c r="G31" s="187"/>
      <c r="H31" s="187"/>
      <c r="I31" s="187"/>
      <c r="J31" s="192"/>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row>
    <row r="32" spans="1:75" ht="30" customHeight="1" hidden="1" outlineLevel="1">
      <c r="A32" s="155" t="s">
        <v>361</v>
      </c>
      <c r="B32" s="156" t="s">
        <v>487</v>
      </c>
      <c r="C32" s="182"/>
      <c r="D32" s="182"/>
      <c r="E32" s="182"/>
      <c r="F32" s="182"/>
      <c r="G32" s="182"/>
      <c r="H32" s="182"/>
      <c r="I32" s="182"/>
      <c r="J32" s="155"/>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row>
    <row r="33" spans="1:75" ht="30" customHeight="1" hidden="1" outlineLevel="1">
      <c r="A33" s="155" t="s">
        <v>361</v>
      </c>
      <c r="B33" s="156" t="s">
        <v>487</v>
      </c>
      <c r="C33" s="182"/>
      <c r="D33" s="182"/>
      <c r="E33" s="182"/>
      <c r="F33" s="182"/>
      <c r="G33" s="182"/>
      <c r="H33" s="182"/>
      <c r="I33" s="182"/>
      <c r="J33" s="155"/>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row>
    <row r="34" spans="1:75" ht="30" customHeight="1" hidden="1" outlineLevel="1">
      <c r="A34" s="155" t="s">
        <v>536</v>
      </c>
      <c r="B34" s="156" t="s">
        <v>536</v>
      </c>
      <c r="C34" s="182"/>
      <c r="D34" s="182"/>
      <c r="E34" s="182"/>
      <c r="F34" s="182"/>
      <c r="G34" s="182"/>
      <c r="H34" s="182"/>
      <c r="I34" s="182"/>
      <c r="J34" s="155"/>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row>
    <row r="35" spans="1:75" ht="39.75" customHeight="1" collapsed="1">
      <c r="A35" s="153" t="s">
        <v>330</v>
      </c>
      <c r="B35" s="154" t="s">
        <v>488</v>
      </c>
      <c r="C35" s="187"/>
      <c r="D35" s="187"/>
      <c r="E35" s="187"/>
      <c r="F35" s="187"/>
      <c r="G35" s="187"/>
      <c r="H35" s="187"/>
      <c r="I35" s="187"/>
      <c r="J35" s="192"/>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row>
    <row r="36" spans="1:75" ht="60" customHeight="1" hidden="1" outlineLevel="1">
      <c r="A36" s="153" t="s">
        <v>363</v>
      </c>
      <c r="B36" s="154" t="s">
        <v>489</v>
      </c>
      <c r="C36" s="187"/>
      <c r="D36" s="187"/>
      <c r="E36" s="187"/>
      <c r="F36" s="187"/>
      <c r="G36" s="187"/>
      <c r="H36" s="187"/>
      <c r="I36" s="187"/>
      <c r="J36" s="192"/>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row>
    <row r="37" spans="1:75" ht="30" customHeight="1" hidden="1" outlineLevel="1">
      <c r="A37" s="155" t="s">
        <v>363</v>
      </c>
      <c r="B37" s="156" t="s">
        <v>487</v>
      </c>
      <c r="C37" s="182"/>
      <c r="D37" s="182"/>
      <c r="E37" s="182"/>
      <c r="F37" s="182"/>
      <c r="G37" s="182"/>
      <c r="H37" s="182"/>
      <c r="I37" s="182"/>
      <c r="J37" s="155"/>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row>
    <row r="38" spans="1:75" ht="30" customHeight="1" hidden="1" outlineLevel="1">
      <c r="A38" s="155" t="s">
        <v>363</v>
      </c>
      <c r="B38" s="156" t="s">
        <v>487</v>
      </c>
      <c r="C38" s="182"/>
      <c r="D38" s="182"/>
      <c r="E38" s="182"/>
      <c r="F38" s="182"/>
      <c r="G38" s="182"/>
      <c r="H38" s="182"/>
      <c r="I38" s="182"/>
      <c r="J38" s="155"/>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row>
    <row r="39" spans="1:75" ht="30" customHeight="1" hidden="1" outlineLevel="1">
      <c r="A39" s="155" t="s">
        <v>536</v>
      </c>
      <c r="B39" s="156" t="s">
        <v>536</v>
      </c>
      <c r="C39" s="182"/>
      <c r="D39" s="182"/>
      <c r="E39" s="182"/>
      <c r="F39" s="182"/>
      <c r="G39" s="182"/>
      <c r="H39" s="182"/>
      <c r="I39" s="182"/>
      <c r="J39" s="155"/>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row>
    <row r="40" spans="1:75" ht="39.75" customHeight="1" hidden="1" outlineLevel="1">
      <c r="A40" s="153" t="s">
        <v>364</v>
      </c>
      <c r="B40" s="154" t="s">
        <v>490</v>
      </c>
      <c r="C40" s="187"/>
      <c r="D40" s="187"/>
      <c r="E40" s="187"/>
      <c r="F40" s="187"/>
      <c r="G40" s="187"/>
      <c r="H40" s="187"/>
      <c r="I40" s="187"/>
      <c r="J40" s="192"/>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row>
    <row r="41" spans="1:75" ht="30" customHeight="1" hidden="1" outlineLevel="1">
      <c r="A41" s="155" t="s">
        <v>364</v>
      </c>
      <c r="B41" s="156" t="s">
        <v>487</v>
      </c>
      <c r="C41" s="182"/>
      <c r="D41" s="182"/>
      <c r="E41" s="182"/>
      <c r="F41" s="182"/>
      <c r="G41" s="182"/>
      <c r="H41" s="182"/>
      <c r="I41" s="182"/>
      <c r="J41" s="155"/>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row>
    <row r="42" spans="1:75" ht="30" customHeight="1" hidden="1" outlineLevel="1">
      <c r="A42" s="155" t="s">
        <v>364</v>
      </c>
      <c r="B42" s="156" t="s">
        <v>487</v>
      </c>
      <c r="C42" s="182"/>
      <c r="D42" s="182"/>
      <c r="E42" s="182"/>
      <c r="F42" s="182"/>
      <c r="G42" s="182"/>
      <c r="H42" s="182"/>
      <c r="I42" s="182"/>
      <c r="J42" s="155"/>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row>
    <row r="43" spans="1:75" ht="30" customHeight="1" hidden="1" outlineLevel="1">
      <c r="A43" s="155" t="s">
        <v>536</v>
      </c>
      <c r="B43" s="156" t="s">
        <v>536</v>
      </c>
      <c r="C43" s="182"/>
      <c r="D43" s="182"/>
      <c r="E43" s="182"/>
      <c r="F43" s="182"/>
      <c r="G43" s="182"/>
      <c r="H43" s="182"/>
      <c r="I43" s="182"/>
      <c r="J43" s="155"/>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row>
    <row r="44" spans="1:75" ht="39.75" customHeight="1" collapsed="1">
      <c r="A44" s="153" t="s">
        <v>331</v>
      </c>
      <c r="B44" s="154" t="s">
        <v>491</v>
      </c>
      <c r="C44" s="187"/>
      <c r="D44" s="187"/>
      <c r="E44" s="187"/>
      <c r="F44" s="187"/>
      <c r="G44" s="187"/>
      <c r="H44" s="187"/>
      <c r="I44" s="187"/>
      <c r="J44" s="192"/>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row>
    <row r="45" spans="1:75" ht="39.75" customHeight="1" hidden="1" outlineLevel="1">
      <c r="A45" s="153" t="s">
        <v>367</v>
      </c>
      <c r="B45" s="154" t="s">
        <v>492</v>
      </c>
      <c r="C45" s="187"/>
      <c r="D45" s="187"/>
      <c r="E45" s="187"/>
      <c r="F45" s="187"/>
      <c r="G45" s="187"/>
      <c r="H45" s="187"/>
      <c r="I45" s="187"/>
      <c r="J45" s="192"/>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row>
    <row r="46" spans="1:75" ht="78.75" hidden="1" outlineLevel="1">
      <c r="A46" s="153" t="s">
        <v>367</v>
      </c>
      <c r="B46" s="154" t="s">
        <v>493</v>
      </c>
      <c r="C46" s="187"/>
      <c r="D46" s="187"/>
      <c r="E46" s="187"/>
      <c r="F46" s="187"/>
      <c r="G46" s="187"/>
      <c r="H46" s="187"/>
      <c r="I46" s="187"/>
      <c r="J46" s="192"/>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row>
    <row r="47" spans="1:75" ht="30" customHeight="1" hidden="1" outlineLevel="1">
      <c r="A47" s="155" t="s">
        <v>367</v>
      </c>
      <c r="B47" s="156" t="s">
        <v>487</v>
      </c>
      <c r="C47" s="182"/>
      <c r="D47" s="182"/>
      <c r="E47" s="182"/>
      <c r="F47" s="182"/>
      <c r="G47" s="182"/>
      <c r="H47" s="182"/>
      <c r="I47" s="182"/>
      <c r="J47" s="155"/>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row>
    <row r="48" spans="1:75" ht="30" customHeight="1" hidden="1" outlineLevel="1">
      <c r="A48" s="155" t="s">
        <v>367</v>
      </c>
      <c r="B48" s="156" t="s">
        <v>487</v>
      </c>
      <c r="C48" s="182"/>
      <c r="D48" s="182"/>
      <c r="E48" s="182"/>
      <c r="F48" s="182"/>
      <c r="G48" s="182"/>
      <c r="H48" s="182"/>
      <c r="I48" s="182"/>
      <c r="J48" s="155"/>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row>
    <row r="49" spans="1:75" ht="30" customHeight="1" hidden="1" outlineLevel="1">
      <c r="A49" s="155" t="s">
        <v>536</v>
      </c>
      <c r="B49" s="156" t="s">
        <v>536</v>
      </c>
      <c r="C49" s="182"/>
      <c r="D49" s="182"/>
      <c r="E49" s="182"/>
      <c r="F49" s="182"/>
      <c r="G49" s="182"/>
      <c r="H49" s="182"/>
      <c r="I49" s="182"/>
      <c r="J49" s="155"/>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row>
    <row r="50" spans="1:75" ht="63" hidden="1" outlineLevel="1">
      <c r="A50" s="153" t="s">
        <v>367</v>
      </c>
      <c r="B50" s="154" t="s">
        <v>494</v>
      </c>
      <c r="C50" s="187"/>
      <c r="D50" s="187"/>
      <c r="E50" s="187"/>
      <c r="F50" s="187"/>
      <c r="G50" s="187"/>
      <c r="H50" s="187"/>
      <c r="I50" s="187"/>
      <c r="J50" s="192"/>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row>
    <row r="51" spans="1:75" ht="30" customHeight="1" hidden="1" outlineLevel="1">
      <c r="A51" s="155" t="s">
        <v>367</v>
      </c>
      <c r="B51" s="156" t="s">
        <v>487</v>
      </c>
      <c r="C51" s="182"/>
      <c r="D51" s="182"/>
      <c r="E51" s="182"/>
      <c r="F51" s="182"/>
      <c r="G51" s="182"/>
      <c r="H51" s="182"/>
      <c r="I51" s="182"/>
      <c r="J51" s="155"/>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row>
    <row r="52" spans="1:75" ht="30" customHeight="1" hidden="1" outlineLevel="1">
      <c r="A52" s="155" t="s">
        <v>367</v>
      </c>
      <c r="B52" s="156" t="s">
        <v>487</v>
      </c>
      <c r="C52" s="182"/>
      <c r="D52" s="182"/>
      <c r="E52" s="182"/>
      <c r="F52" s="182"/>
      <c r="G52" s="182"/>
      <c r="H52" s="182"/>
      <c r="I52" s="182"/>
      <c r="J52" s="155"/>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row>
    <row r="53" spans="1:75" ht="30" customHeight="1" hidden="1" outlineLevel="1">
      <c r="A53" s="155" t="s">
        <v>536</v>
      </c>
      <c r="B53" s="156" t="s">
        <v>536</v>
      </c>
      <c r="C53" s="182"/>
      <c r="D53" s="182"/>
      <c r="E53" s="182"/>
      <c r="F53" s="182"/>
      <c r="G53" s="182"/>
      <c r="H53" s="182"/>
      <c r="I53" s="182"/>
      <c r="J53" s="155"/>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row>
    <row r="54" spans="1:75" ht="63" hidden="1" outlineLevel="1">
      <c r="A54" s="153" t="s">
        <v>367</v>
      </c>
      <c r="B54" s="154" t="s">
        <v>495</v>
      </c>
      <c r="C54" s="187"/>
      <c r="D54" s="187"/>
      <c r="E54" s="187"/>
      <c r="F54" s="187"/>
      <c r="G54" s="187"/>
      <c r="H54" s="187"/>
      <c r="I54" s="187"/>
      <c r="J54" s="192"/>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row>
    <row r="55" spans="1:75" ht="30" customHeight="1" hidden="1" outlineLevel="1">
      <c r="A55" s="155" t="s">
        <v>367</v>
      </c>
      <c r="B55" s="156" t="s">
        <v>487</v>
      </c>
      <c r="C55" s="182"/>
      <c r="D55" s="182"/>
      <c r="E55" s="182"/>
      <c r="F55" s="182"/>
      <c r="G55" s="182"/>
      <c r="H55" s="182"/>
      <c r="I55" s="182"/>
      <c r="J55" s="155"/>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row>
    <row r="56" spans="1:75" ht="30" customHeight="1" hidden="1" outlineLevel="1">
      <c r="A56" s="155" t="s">
        <v>367</v>
      </c>
      <c r="B56" s="156" t="s">
        <v>487</v>
      </c>
      <c r="C56" s="182"/>
      <c r="D56" s="182"/>
      <c r="E56" s="182"/>
      <c r="F56" s="182"/>
      <c r="G56" s="182"/>
      <c r="H56" s="182"/>
      <c r="I56" s="182"/>
      <c r="J56" s="155"/>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row>
    <row r="57" spans="1:75" ht="30" customHeight="1" hidden="1" outlineLevel="1">
      <c r="A57" s="155" t="s">
        <v>536</v>
      </c>
      <c r="B57" s="156" t="s">
        <v>536</v>
      </c>
      <c r="C57" s="182"/>
      <c r="D57" s="182"/>
      <c r="E57" s="182"/>
      <c r="F57" s="182"/>
      <c r="G57" s="182"/>
      <c r="H57" s="182"/>
      <c r="I57" s="182"/>
      <c r="J57" s="155"/>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row>
    <row r="58" spans="1:75" ht="78.75" collapsed="1">
      <c r="A58" s="153" t="s">
        <v>332</v>
      </c>
      <c r="B58" s="154" t="s">
        <v>496</v>
      </c>
      <c r="C58" s="187"/>
      <c r="D58" s="187"/>
      <c r="E58" s="187"/>
      <c r="F58" s="187"/>
      <c r="G58" s="187"/>
      <c r="H58" s="187"/>
      <c r="I58" s="187"/>
      <c r="J58" s="192"/>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row>
    <row r="59" spans="1:75" ht="60" customHeight="1">
      <c r="A59" s="153" t="s">
        <v>371</v>
      </c>
      <c r="B59" s="154" t="s">
        <v>497</v>
      </c>
      <c r="C59" s="187"/>
      <c r="D59" s="187"/>
      <c r="E59" s="187"/>
      <c r="F59" s="187"/>
      <c r="G59" s="187"/>
      <c r="H59" s="187"/>
      <c r="I59" s="187"/>
      <c r="J59" s="192"/>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row>
    <row r="60" spans="1:75" ht="30" customHeight="1">
      <c r="A60" s="155" t="s">
        <v>371</v>
      </c>
      <c r="B60" s="156" t="s">
        <v>275</v>
      </c>
      <c r="C60" s="182" t="s">
        <v>776</v>
      </c>
      <c r="D60" s="182" t="s">
        <v>212</v>
      </c>
      <c r="E60" s="182">
        <v>2016</v>
      </c>
      <c r="F60" s="182">
        <v>2016</v>
      </c>
      <c r="G60" s="182">
        <v>2017</v>
      </c>
      <c r="H60" s="182">
        <v>0.435</v>
      </c>
      <c r="I60" s="193">
        <v>2.4135</v>
      </c>
      <c r="J60" s="155" t="s">
        <v>691</v>
      </c>
      <c r="K60" s="182">
        <f>0.435+0.649</f>
        <v>1.084</v>
      </c>
      <c r="L60" s="182">
        <f>2.414+2.321</f>
        <v>4.735</v>
      </c>
      <c r="M60" s="155" t="s">
        <v>478</v>
      </c>
      <c r="N60" s="247">
        <v>0.0011</v>
      </c>
      <c r="O60" s="193">
        <v>3.9115</v>
      </c>
      <c r="P60" s="182"/>
      <c r="Q60" s="182"/>
      <c r="R60" s="182"/>
      <c r="S60" s="182"/>
      <c r="T60" s="193">
        <f>I60</f>
        <v>2.4135</v>
      </c>
      <c r="U60" s="193">
        <f aca="true" t="shared" si="5" ref="U60:U65">O60+X60</f>
        <v>6.2325</v>
      </c>
      <c r="V60" s="182"/>
      <c r="W60" s="193">
        <f>I60</f>
        <v>2.4135</v>
      </c>
      <c r="X60" s="182">
        <v>2.321</v>
      </c>
      <c r="Y60" s="182"/>
      <c r="Z60" s="182"/>
      <c r="AA60" s="182"/>
      <c r="AB60" s="182"/>
      <c r="AC60" s="182"/>
      <c r="AD60" s="182"/>
      <c r="AE60" s="182"/>
      <c r="AF60" s="182"/>
      <c r="AG60" s="182"/>
      <c r="AH60" s="182"/>
      <c r="AI60" s="182"/>
      <c r="AJ60" s="182"/>
      <c r="AK60" s="182"/>
      <c r="AL60" s="182"/>
      <c r="AM60" s="182"/>
      <c r="AN60" s="182"/>
      <c r="AO60" s="182"/>
      <c r="AP60" s="182"/>
      <c r="AQ60" s="182"/>
      <c r="AR60" s="182"/>
      <c r="AS60" s="182">
        <v>2.414</v>
      </c>
      <c r="AT60" s="182"/>
      <c r="AU60" s="182"/>
      <c r="AV60" s="193">
        <v>2.414</v>
      </c>
      <c r="AW60" s="182"/>
      <c r="AX60" s="193">
        <v>3.9115</v>
      </c>
      <c r="AY60" s="193"/>
      <c r="AZ60" s="193"/>
      <c r="BA60" s="193">
        <v>3.9115</v>
      </c>
      <c r="BB60" s="182"/>
      <c r="BC60" s="182"/>
      <c r="BD60" s="182"/>
      <c r="BE60" s="182"/>
      <c r="BF60" s="182"/>
      <c r="BG60" s="182"/>
      <c r="BH60" s="182">
        <v>2.321</v>
      </c>
      <c r="BI60" s="182"/>
      <c r="BJ60" s="182"/>
      <c r="BK60" s="182">
        <v>2.321</v>
      </c>
      <c r="BL60" s="182"/>
      <c r="BM60" s="193">
        <f>BC60+AS60+AI60</f>
        <v>2.414</v>
      </c>
      <c r="BN60" s="193"/>
      <c r="BO60" s="193"/>
      <c r="BP60" s="193">
        <f aca="true" t="shared" si="6" ref="BP60:BQ63">BF60+AV60+AL60</f>
        <v>2.414</v>
      </c>
      <c r="BQ60" s="193">
        <f t="shared" si="6"/>
        <v>0</v>
      </c>
      <c r="BR60" s="193">
        <f aca="true" t="shared" si="7" ref="BR60:BR65">AN60+AX60+BH60</f>
        <v>6.2325</v>
      </c>
      <c r="BS60" s="193"/>
      <c r="BT60" s="193"/>
      <c r="BU60" s="193">
        <f aca="true" t="shared" si="8" ref="BU60:BV65">AQ60+BA60+BK60</f>
        <v>6.2325</v>
      </c>
      <c r="BV60" s="193">
        <f t="shared" si="8"/>
        <v>0</v>
      </c>
      <c r="BW60" s="182"/>
    </row>
    <row r="61" spans="1:75" ht="30" customHeight="1">
      <c r="A61" s="155" t="s">
        <v>371</v>
      </c>
      <c r="B61" s="156" t="s">
        <v>276</v>
      </c>
      <c r="C61" s="182" t="s">
        <v>777</v>
      </c>
      <c r="D61" s="182" t="s">
        <v>251</v>
      </c>
      <c r="E61" s="182">
        <v>2016</v>
      </c>
      <c r="F61" s="182">
        <v>2016</v>
      </c>
      <c r="G61" s="182"/>
      <c r="H61" s="182">
        <v>0.763</v>
      </c>
      <c r="I61" s="193">
        <v>2.55</v>
      </c>
      <c r="J61" s="155" t="s">
        <v>691</v>
      </c>
      <c r="K61" s="182">
        <v>0.763</v>
      </c>
      <c r="L61" s="193">
        <v>2.55</v>
      </c>
      <c r="M61" s="155"/>
      <c r="N61" s="247">
        <v>0.00055</v>
      </c>
      <c r="O61" s="193">
        <v>1.5595</v>
      </c>
      <c r="P61" s="182"/>
      <c r="Q61" s="182"/>
      <c r="R61" s="182"/>
      <c r="S61" s="182"/>
      <c r="T61" s="193">
        <f>I61</f>
        <v>2.55</v>
      </c>
      <c r="U61" s="193">
        <f t="shared" si="5"/>
        <v>1.5595</v>
      </c>
      <c r="V61" s="182"/>
      <c r="W61" s="193">
        <f>I61</f>
        <v>2.55</v>
      </c>
      <c r="X61" s="182"/>
      <c r="Y61" s="182"/>
      <c r="Z61" s="182"/>
      <c r="AA61" s="182"/>
      <c r="AB61" s="182"/>
      <c r="AC61" s="182"/>
      <c r="AD61" s="182"/>
      <c r="AE61" s="182"/>
      <c r="AF61" s="182"/>
      <c r="AG61" s="182"/>
      <c r="AH61" s="182"/>
      <c r="AI61" s="193"/>
      <c r="AJ61" s="182"/>
      <c r="AK61" s="182"/>
      <c r="AL61" s="182"/>
      <c r="AM61" s="182"/>
      <c r="AN61" s="182"/>
      <c r="AO61" s="182"/>
      <c r="AP61" s="182"/>
      <c r="AQ61" s="182"/>
      <c r="AR61" s="182"/>
      <c r="AS61" s="193">
        <v>2.55</v>
      </c>
      <c r="AT61" s="182"/>
      <c r="AU61" s="182"/>
      <c r="AV61" s="193">
        <v>2.55</v>
      </c>
      <c r="AW61" s="182"/>
      <c r="AX61" s="193">
        <v>1.5595</v>
      </c>
      <c r="AY61" s="193"/>
      <c r="AZ61" s="193"/>
      <c r="BA61" s="193">
        <v>1.5595</v>
      </c>
      <c r="BB61" s="182"/>
      <c r="BC61" s="182"/>
      <c r="BD61" s="182"/>
      <c r="BE61" s="182"/>
      <c r="BF61" s="182"/>
      <c r="BG61" s="182"/>
      <c r="BH61" s="182"/>
      <c r="BI61" s="182"/>
      <c r="BJ61" s="182"/>
      <c r="BK61" s="182"/>
      <c r="BL61" s="182"/>
      <c r="BM61" s="193">
        <f>BC61+AS61+AI61</f>
        <v>2.55</v>
      </c>
      <c r="BN61" s="193"/>
      <c r="BO61" s="193"/>
      <c r="BP61" s="193">
        <f t="shared" si="6"/>
        <v>2.55</v>
      </c>
      <c r="BQ61" s="193">
        <f t="shared" si="6"/>
        <v>0</v>
      </c>
      <c r="BR61" s="193">
        <f t="shared" si="7"/>
        <v>1.5595</v>
      </c>
      <c r="BS61" s="193"/>
      <c r="BT61" s="193"/>
      <c r="BU61" s="193">
        <f t="shared" si="8"/>
        <v>1.5595</v>
      </c>
      <c r="BV61" s="193">
        <f t="shared" si="8"/>
        <v>0</v>
      </c>
      <c r="BW61" s="182"/>
    </row>
    <row r="62" spans="1:75" ht="39.75" customHeight="1">
      <c r="A62" s="155" t="s">
        <v>371</v>
      </c>
      <c r="B62" s="156" t="s">
        <v>278</v>
      </c>
      <c r="C62" s="182" t="s">
        <v>778</v>
      </c>
      <c r="D62" s="182" t="s">
        <v>251</v>
      </c>
      <c r="E62" s="182">
        <v>2016</v>
      </c>
      <c r="F62" s="182">
        <v>2016</v>
      </c>
      <c r="G62" s="182"/>
      <c r="H62" s="182">
        <v>0.411</v>
      </c>
      <c r="I62" s="182">
        <v>1.369</v>
      </c>
      <c r="J62" s="155" t="s">
        <v>691</v>
      </c>
      <c r="K62" s="182">
        <v>0.411</v>
      </c>
      <c r="L62" s="193">
        <v>1.369</v>
      </c>
      <c r="M62" s="155"/>
      <c r="N62" s="247">
        <v>0</v>
      </c>
      <c r="O62" s="193">
        <v>1.7845</v>
      </c>
      <c r="P62" s="182"/>
      <c r="Q62" s="182"/>
      <c r="R62" s="182"/>
      <c r="S62" s="182"/>
      <c r="T62" s="182">
        <f>I62</f>
        <v>1.369</v>
      </c>
      <c r="U62" s="182">
        <f t="shared" si="5"/>
        <v>1.7845</v>
      </c>
      <c r="V62" s="182"/>
      <c r="W62" s="182">
        <f>I62</f>
        <v>1.369</v>
      </c>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v>1.369</v>
      </c>
      <c r="AT62" s="182"/>
      <c r="AU62" s="182"/>
      <c r="AV62" s="193">
        <v>1.369</v>
      </c>
      <c r="AW62" s="182"/>
      <c r="AX62" s="193">
        <v>1.7845</v>
      </c>
      <c r="AY62" s="193"/>
      <c r="AZ62" s="193"/>
      <c r="BA62" s="193">
        <v>1.7845</v>
      </c>
      <c r="BB62" s="182"/>
      <c r="BC62" s="182"/>
      <c r="BD62" s="182"/>
      <c r="BE62" s="182"/>
      <c r="BF62" s="182"/>
      <c r="BG62" s="182"/>
      <c r="BH62" s="182"/>
      <c r="BI62" s="182"/>
      <c r="BJ62" s="182"/>
      <c r="BK62" s="182"/>
      <c r="BL62" s="182"/>
      <c r="BM62" s="193">
        <f>BC62+AS62+AI62</f>
        <v>1.369</v>
      </c>
      <c r="BN62" s="193"/>
      <c r="BO62" s="193"/>
      <c r="BP62" s="193">
        <f t="shared" si="6"/>
        <v>1.369</v>
      </c>
      <c r="BQ62" s="193">
        <f t="shared" si="6"/>
        <v>0</v>
      </c>
      <c r="BR62" s="193">
        <f t="shared" si="7"/>
        <v>1.7845</v>
      </c>
      <c r="BS62" s="193"/>
      <c r="BT62" s="193"/>
      <c r="BU62" s="193">
        <f t="shared" si="8"/>
        <v>1.7845</v>
      </c>
      <c r="BV62" s="193">
        <f t="shared" si="8"/>
        <v>0</v>
      </c>
      <c r="BW62" s="182"/>
    </row>
    <row r="63" spans="1:75" ht="39.75" customHeight="1">
      <c r="A63" s="155" t="s">
        <v>371</v>
      </c>
      <c r="B63" s="156" t="s">
        <v>277</v>
      </c>
      <c r="C63" s="182" t="s">
        <v>779</v>
      </c>
      <c r="D63" s="182" t="s">
        <v>251</v>
      </c>
      <c r="E63" s="182">
        <v>2016</v>
      </c>
      <c r="F63" s="182">
        <v>2016</v>
      </c>
      <c r="G63" s="182"/>
      <c r="H63" s="182">
        <v>0.157</v>
      </c>
      <c r="I63" s="193">
        <v>2.79</v>
      </c>
      <c r="J63" s="155" t="s">
        <v>691</v>
      </c>
      <c r="K63" s="182">
        <v>0.157</v>
      </c>
      <c r="L63" s="193">
        <v>2.79</v>
      </c>
      <c r="M63" s="155"/>
      <c r="N63" s="247">
        <v>0.813997</v>
      </c>
      <c r="O63" s="193">
        <v>2.5765</v>
      </c>
      <c r="P63" s="182"/>
      <c r="Q63" s="182"/>
      <c r="R63" s="182"/>
      <c r="S63" s="182"/>
      <c r="T63" s="193">
        <f>I63</f>
        <v>2.79</v>
      </c>
      <c r="U63" s="193">
        <f t="shared" si="5"/>
        <v>2.5765</v>
      </c>
      <c r="V63" s="182"/>
      <c r="W63" s="193">
        <f>I63</f>
        <v>2.79</v>
      </c>
      <c r="X63" s="182"/>
      <c r="Y63" s="182"/>
      <c r="Z63" s="182"/>
      <c r="AA63" s="182"/>
      <c r="AB63" s="182"/>
      <c r="AC63" s="182"/>
      <c r="AD63" s="182"/>
      <c r="AE63" s="182"/>
      <c r="AF63" s="182"/>
      <c r="AG63" s="182"/>
      <c r="AH63" s="182"/>
      <c r="AI63" s="193"/>
      <c r="AJ63" s="182"/>
      <c r="AK63" s="182"/>
      <c r="AL63" s="182"/>
      <c r="AM63" s="182"/>
      <c r="AN63" s="182"/>
      <c r="AO63" s="182"/>
      <c r="AP63" s="182"/>
      <c r="AQ63" s="182"/>
      <c r="AR63" s="182"/>
      <c r="AS63" s="193">
        <v>2.79</v>
      </c>
      <c r="AT63" s="182"/>
      <c r="AU63" s="182"/>
      <c r="AV63" s="193">
        <v>2.79</v>
      </c>
      <c r="AW63" s="182"/>
      <c r="AX63" s="193">
        <v>2.5765</v>
      </c>
      <c r="AY63" s="193"/>
      <c r="AZ63" s="193"/>
      <c r="BA63" s="193">
        <v>2.5765</v>
      </c>
      <c r="BB63" s="182"/>
      <c r="BC63" s="182"/>
      <c r="BD63" s="182"/>
      <c r="BE63" s="182"/>
      <c r="BF63" s="182"/>
      <c r="BG63" s="182"/>
      <c r="BH63" s="182"/>
      <c r="BI63" s="182"/>
      <c r="BJ63" s="182"/>
      <c r="BK63" s="182"/>
      <c r="BL63" s="182"/>
      <c r="BM63" s="193">
        <f>BC63+AS63+AI63</f>
        <v>2.79</v>
      </c>
      <c r="BN63" s="193"/>
      <c r="BO63" s="193"/>
      <c r="BP63" s="193">
        <f t="shared" si="6"/>
        <v>2.79</v>
      </c>
      <c r="BQ63" s="193">
        <f t="shared" si="6"/>
        <v>0</v>
      </c>
      <c r="BR63" s="193">
        <f t="shared" si="7"/>
        <v>2.5765</v>
      </c>
      <c r="BS63" s="193"/>
      <c r="BT63" s="193"/>
      <c r="BU63" s="193">
        <f t="shared" si="8"/>
        <v>2.5765</v>
      </c>
      <c r="BV63" s="193">
        <f t="shared" si="8"/>
        <v>0</v>
      </c>
      <c r="BW63" s="182"/>
    </row>
    <row r="64" spans="1:75" ht="39.75" customHeight="1">
      <c r="A64" s="155" t="s">
        <v>371</v>
      </c>
      <c r="B64" s="156" t="s">
        <v>801</v>
      </c>
      <c r="C64" s="182" t="s">
        <v>803</v>
      </c>
      <c r="D64" s="182" t="s">
        <v>252</v>
      </c>
      <c r="E64" s="182"/>
      <c r="F64" s="182"/>
      <c r="G64" s="182">
        <v>2017</v>
      </c>
      <c r="H64" s="182"/>
      <c r="I64" s="193"/>
      <c r="J64" s="155"/>
      <c r="K64" s="182">
        <v>0.123</v>
      </c>
      <c r="L64" s="193">
        <f>2-0.731</f>
        <v>1.2690000000000001</v>
      </c>
      <c r="M64" s="155" t="s">
        <v>478</v>
      </c>
      <c r="N64" s="247">
        <v>0.00055</v>
      </c>
      <c r="O64" s="193"/>
      <c r="P64" s="182"/>
      <c r="Q64" s="182"/>
      <c r="R64" s="182"/>
      <c r="S64" s="182"/>
      <c r="T64" s="193"/>
      <c r="U64" s="193">
        <f t="shared" si="5"/>
        <v>1.269</v>
      </c>
      <c r="V64" s="182"/>
      <c r="W64" s="193"/>
      <c r="X64" s="182">
        <v>1.269</v>
      </c>
      <c r="Y64" s="182"/>
      <c r="Z64" s="182"/>
      <c r="AA64" s="182"/>
      <c r="AB64" s="182"/>
      <c r="AC64" s="182"/>
      <c r="AD64" s="182"/>
      <c r="AE64" s="182"/>
      <c r="AF64" s="182"/>
      <c r="AG64" s="182"/>
      <c r="AH64" s="182"/>
      <c r="AI64" s="193"/>
      <c r="AJ64" s="182"/>
      <c r="AK64" s="182"/>
      <c r="AL64" s="182"/>
      <c r="AM64" s="182"/>
      <c r="AN64" s="182"/>
      <c r="AO64" s="182"/>
      <c r="AP64" s="182"/>
      <c r="AQ64" s="182"/>
      <c r="AR64" s="182"/>
      <c r="AS64" s="193"/>
      <c r="AT64" s="182"/>
      <c r="AU64" s="182"/>
      <c r="AV64" s="193"/>
      <c r="AW64" s="182"/>
      <c r="AX64" s="193"/>
      <c r="AY64" s="193"/>
      <c r="AZ64" s="193"/>
      <c r="BA64" s="193"/>
      <c r="BB64" s="182"/>
      <c r="BC64" s="182"/>
      <c r="BD64" s="182"/>
      <c r="BE64" s="182"/>
      <c r="BF64" s="182"/>
      <c r="BG64" s="182"/>
      <c r="BH64" s="193">
        <v>1.269</v>
      </c>
      <c r="BI64" s="193"/>
      <c r="BJ64" s="193"/>
      <c r="BK64" s="193">
        <v>1.269</v>
      </c>
      <c r="BL64" s="182"/>
      <c r="BM64" s="193"/>
      <c r="BN64" s="193"/>
      <c r="BO64" s="193"/>
      <c r="BP64" s="193"/>
      <c r="BQ64" s="193"/>
      <c r="BR64" s="193">
        <f t="shared" si="7"/>
        <v>1.269</v>
      </c>
      <c r="BS64" s="193"/>
      <c r="BT64" s="193"/>
      <c r="BU64" s="193">
        <f t="shared" si="8"/>
        <v>1.269</v>
      </c>
      <c r="BV64" s="193">
        <f t="shared" si="8"/>
        <v>0</v>
      </c>
      <c r="BW64" s="182"/>
    </row>
    <row r="65" spans="1:75" ht="39.75" customHeight="1">
      <c r="A65" s="155" t="s">
        <v>371</v>
      </c>
      <c r="B65" s="156" t="s">
        <v>804</v>
      </c>
      <c r="C65" s="182" t="s">
        <v>802</v>
      </c>
      <c r="D65" s="182" t="s">
        <v>252</v>
      </c>
      <c r="E65" s="182">
        <v>2016</v>
      </c>
      <c r="F65" s="182"/>
      <c r="G65" s="182">
        <v>2017</v>
      </c>
      <c r="H65" s="182"/>
      <c r="I65" s="193"/>
      <c r="J65" s="155"/>
      <c r="K65" s="182"/>
      <c r="L65" s="182">
        <f>3.508+0.731</f>
        <v>4.239</v>
      </c>
      <c r="M65" s="155" t="s">
        <v>478</v>
      </c>
      <c r="N65" s="247">
        <v>0</v>
      </c>
      <c r="O65" s="193"/>
      <c r="P65" s="182"/>
      <c r="Q65" s="182"/>
      <c r="R65" s="182"/>
      <c r="S65" s="182"/>
      <c r="T65" s="193"/>
      <c r="U65" s="193">
        <f t="shared" si="5"/>
        <v>4.239</v>
      </c>
      <c r="V65" s="182"/>
      <c r="W65" s="193"/>
      <c r="X65" s="182">
        <v>4.239</v>
      </c>
      <c r="Y65" s="182"/>
      <c r="Z65" s="182"/>
      <c r="AA65" s="182"/>
      <c r="AB65" s="182"/>
      <c r="AC65" s="182"/>
      <c r="AD65" s="182"/>
      <c r="AE65" s="182"/>
      <c r="AF65" s="182"/>
      <c r="AG65" s="182"/>
      <c r="AH65" s="182"/>
      <c r="AI65" s="193"/>
      <c r="AJ65" s="182"/>
      <c r="AK65" s="182"/>
      <c r="AL65" s="182"/>
      <c r="AM65" s="182"/>
      <c r="AN65" s="182"/>
      <c r="AO65" s="182"/>
      <c r="AP65" s="182"/>
      <c r="AQ65" s="182"/>
      <c r="AR65" s="182"/>
      <c r="AS65" s="193"/>
      <c r="AT65" s="182"/>
      <c r="AU65" s="182"/>
      <c r="AV65" s="193"/>
      <c r="AW65" s="182"/>
      <c r="AX65" s="193"/>
      <c r="AY65" s="193"/>
      <c r="AZ65" s="193"/>
      <c r="BA65" s="193"/>
      <c r="BB65" s="182"/>
      <c r="BC65" s="182"/>
      <c r="BD65" s="182"/>
      <c r="BE65" s="182"/>
      <c r="BF65" s="182"/>
      <c r="BG65" s="182"/>
      <c r="BH65" s="182">
        <v>4.239</v>
      </c>
      <c r="BI65" s="182"/>
      <c r="BJ65" s="182"/>
      <c r="BK65" s="182">
        <v>4.239</v>
      </c>
      <c r="BL65" s="182"/>
      <c r="BM65" s="193"/>
      <c r="BN65" s="193"/>
      <c r="BO65" s="193"/>
      <c r="BP65" s="193"/>
      <c r="BQ65" s="193"/>
      <c r="BR65" s="193">
        <f t="shared" si="7"/>
        <v>4.239</v>
      </c>
      <c r="BS65" s="193"/>
      <c r="BT65" s="193"/>
      <c r="BU65" s="193">
        <f t="shared" si="8"/>
        <v>4.239</v>
      </c>
      <c r="BV65" s="193">
        <f t="shared" si="8"/>
        <v>0</v>
      </c>
      <c r="BW65" s="182"/>
    </row>
    <row r="66" spans="1:75" ht="63">
      <c r="A66" s="153" t="s">
        <v>372</v>
      </c>
      <c r="B66" s="154" t="s">
        <v>498</v>
      </c>
      <c r="C66" s="187"/>
      <c r="D66" s="187"/>
      <c r="E66" s="187"/>
      <c r="F66" s="187"/>
      <c r="G66" s="187"/>
      <c r="H66" s="187"/>
      <c r="I66" s="187"/>
      <c r="J66" s="192"/>
      <c r="K66" s="187"/>
      <c r="L66" s="187"/>
      <c r="M66" s="192"/>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row>
    <row r="67" spans="1:75" ht="39.75" customHeight="1">
      <c r="A67" s="155" t="s">
        <v>372</v>
      </c>
      <c r="B67" s="156" t="s">
        <v>280</v>
      </c>
      <c r="C67" s="182" t="s">
        <v>780</v>
      </c>
      <c r="D67" s="182" t="s">
        <v>251</v>
      </c>
      <c r="E67" s="182">
        <v>2016</v>
      </c>
      <c r="F67" s="182">
        <v>2016</v>
      </c>
      <c r="G67" s="182"/>
      <c r="H67" s="182">
        <v>0.008</v>
      </c>
      <c r="I67" s="182">
        <v>0.766</v>
      </c>
      <c r="J67" s="155" t="s">
        <v>691</v>
      </c>
      <c r="K67" s="182">
        <v>0.008</v>
      </c>
      <c r="L67" s="182">
        <v>0.766</v>
      </c>
      <c r="M67" s="155"/>
      <c r="N67" s="182"/>
      <c r="O67" s="193">
        <v>0.513</v>
      </c>
      <c r="P67" s="182"/>
      <c r="Q67" s="182"/>
      <c r="R67" s="182"/>
      <c r="S67" s="182"/>
      <c r="T67" s="182">
        <f>I67</f>
        <v>0.766</v>
      </c>
      <c r="U67" s="182">
        <f>O67+X67</f>
        <v>0.513</v>
      </c>
      <c r="V67" s="182"/>
      <c r="W67" s="182">
        <f>I67</f>
        <v>0.766</v>
      </c>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v>0.766</v>
      </c>
      <c r="AT67" s="182"/>
      <c r="AU67" s="182"/>
      <c r="AV67" s="182">
        <v>0.766</v>
      </c>
      <c r="AW67" s="182"/>
      <c r="AX67" s="182">
        <v>0.513</v>
      </c>
      <c r="AY67" s="182"/>
      <c r="AZ67" s="182"/>
      <c r="BA67" s="182">
        <v>0.513</v>
      </c>
      <c r="BB67" s="182"/>
      <c r="BC67" s="182"/>
      <c r="BD67" s="182"/>
      <c r="BE67" s="182"/>
      <c r="BF67" s="182"/>
      <c r="BG67" s="182"/>
      <c r="BH67" s="182"/>
      <c r="BI67" s="182"/>
      <c r="BJ67" s="182"/>
      <c r="BK67" s="182"/>
      <c r="BL67" s="182"/>
      <c r="BM67" s="193">
        <f>BC67+AS67+AI67</f>
        <v>0.766</v>
      </c>
      <c r="BN67" s="193"/>
      <c r="BO67" s="193"/>
      <c r="BP67" s="193">
        <f>BF67+AV67+AL67</f>
        <v>0.766</v>
      </c>
      <c r="BQ67" s="193">
        <f>BG67+AW67+AM67</f>
        <v>0</v>
      </c>
      <c r="BR67" s="193">
        <f>AN67+AX67+BH67</f>
        <v>0.513</v>
      </c>
      <c r="BS67" s="193"/>
      <c r="BT67" s="193"/>
      <c r="BU67" s="193">
        <f>AQ67+BA67+BK67</f>
        <v>0.513</v>
      </c>
      <c r="BV67" s="193">
        <f>AR67+BB67+BL67</f>
        <v>0</v>
      </c>
      <c r="BW67" s="182"/>
    </row>
    <row r="68" spans="1:75" ht="31.5">
      <c r="A68" s="153" t="s">
        <v>328</v>
      </c>
      <c r="B68" s="154" t="s">
        <v>499</v>
      </c>
      <c r="C68" s="187"/>
      <c r="D68" s="187"/>
      <c r="E68" s="187"/>
      <c r="F68" s="187"/>
      <c r="G68" s="187"/>
      <c r="H68" s="187"/>
      <c r="I68" s="187"/>
      <c r="J68" s="192"/>
      <c r="K68" s="187"/>
      <c r="L68" s="187"/>
      <c r="M68" s="192"/>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row>
    <row r="69" spans="1:75" ht="60" customHeight="1">
      <c r="A69" s="153" t="s">
        <v>333</v>
      </c>
      <c r="B69" s="154" t="s">
        <v>500</v>
      </c>
      <c r="C69" s="187"/>
      <c r="D69" s="187"/>
      <c r="E69" s="187"/>
      <c r="F69" s="187"/>
      <c r="G69" s="187"/>
      <c r="H69" s="187"/>
      <c r="I69" s="187"/>
      <c r="J69" s="192"/>
      <c r="K69" s="187"/>
      <c r="L69" s="187"/>
      <c r="M69" s="192"/>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row>
    <row r="70" spans="1:75" ht="39.75" customHeight="1">
      <c r="A70" s="153" t="s">
        <v>382</v>
      </c>
      <c r="B70" s="154" t="s">
        <v>501</v>
      </c>
      <c r="C70" s="187"/>
      <c r="D70" s="187"/>
      <c r="E70" s="187"/>
      <c r="F70" s="187"/>
      <c r="G70" s="187"/>
      <c r="H70" s="187"/>
      <c r="I70" s="187"/>
      <c r="J70" s="192"/>
      <c r="K70" s="187"/>
      <c r="L70" s="187"/>
      <c r="M70" s="192"/>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row>
    <row r="71" spans="1:75" ht="30" customHeight="1">
      <c r="A71" s="158" t="s">
        <v>382</v>
      </c>
      <c r="B71" s="159" t="s">
        <v>281</v>
      </c>
      <c r="C71" s="180" t="s">
        <v>781</v>
      </c>
      <c r="D71" s="180" t="s">
        <v>251</v>
      </c>
      <c r="E71" s="180">
        <v>2016</v>
      </c>
      <c r="F71" s="180">
        <v>2016</v>
      </c>
      <c r="G71" s="180"/>
      <c r="H71" s="180"/>
      <c r="I71" s="191">
        <v>10.4265</v>
      </c>
      <c r="J71" s="158"/>
      <c r="K71" s="180"/>
      <c r="L71" s="180">
        <v>10.427</v>
      </c>
      <c r="M71" s="158"/>
      <c r="N71" s="247">
        <v>0</v>
      </c>
      <c r="O71" s="191">
        <v>9.778</v>
      </c>
      <c r="P71" s="180"/>
      <c r="Q71" s="180"/>
      <c r="R71" s="180"/>
      <c r="S71" s="180"/>
      <c r="T71" s="180">
        <f>I71</f>
        <v>10.4265</v>
      </c>
      <c r="U71" s="180">
        <f>O71+X71</f>
        <v>9.778</v>
      </c>
      <c r="V71" s="180"/>
      <c r="W71" s="191">
        <f>I71</f>
        <v>10.4265</v>
      </c>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v>10.427</v>
      </c>
      <c r="AT71" s="180"/>
      <c r="AU71" s="180"/>
      <c r="AV71" s="180">
        <v>10.427</v>
      </c>
      <c r="AW71" s="180"/>
      <c r="AX71" s="180">
        <v>9.778</v>
      </c>
      <c r="AY71" s="180"/>
      <c r="AZ71" s="180"/>
      <c r="BA71" s="180">
        <v>9.778</v>
      </c>
      <c r="BB71" s="180"/>
      <c r="BC71" s="180"/>
      <c r="BD71" s="180"/>
      <c r="BE71" s="180"/>
      <c r="BF71" s="180"/>
      <c r="BG71" s="180"/>
      <c r="BH71" s="180"/>
      <c r="BI71" s="180"/>
      <c r="BJ71" s="180"/>
      <c r="BK71" s="180"/>
      <c r="BL71" s="180"/>
      <c r="BM71" s="191">
        <f>BC71+AS71+AI71</f>
        <v>10.427</v>
      </c>
      <c r="BN71" s="191"/>
      <c r="BO71" s="191"/>
      <c r="BP71" s="191">
        <f>BF71+AV71+AL71</f>
        <v>10.427</v>
      </c>
      <c r="BQ71" s="191">
        <f>BG71+AW71+AM71</f>
        <v>0</v>
      </c>
      <c r="BR71" s="191">
        <f>AN71+AX71+BH71</f>
        <v>9.778</v>
      </c>
      <c r="BS71" s="191"/>
      <c r="BT71" s="191"/>
      <c r="BU71" s="191">
        <f>AQ71+BA71+BK71</f>
        <v>9.778</v>
      </c>
      <c r="BV71" s="191">
        <f>AR71+BB71+BL71</f>
        <v>0</v>
      </c>
      <c r="BW71" s="180"/>
    </row>
    <row r="72" spans="1:75" ht="60" customHeight="1">
      <c r="A72" s="153" t="s">
        <v>383</v>
      </c>
      <c r="B72" s="154" t="s">
        <v>502</v>
      </c>
      <c r="C72" s="187"/>
      <c r="D72" s="187"/>
      <c r="E72" s="187"/>
      <c r="F72" s="187"/>
      <c r="G72" s="187"/>
      <c r="H72" s="187"/>
      <c r="I72" s="187"/>
      <c r="J72" s="192"/>
      <c r="K72" s="187"/>
      <c r="L72" s="187"/>
      <c r="M72" s="192"/>
      <c r="N72" s="248"/>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row>
    <row r="73" spans="1:75" ht="39.75" customHeight="1">
      <c r="A73" s="158" t="s">
        <v>383</v>
      </c>
      <c r="B73" s="159" t="s">
        <v>283</v>
      </c>
      <c r="C73" s="180" t="s">
        <v>782</v>
      </c>
      <c r="D73" s="180" t="s">
        <v>209</v>
      </c>
      <c r="E73" s="180">
        <v>2017</v>
      </c>
      <c r="F73" s="180">
        <v>2017</v>
      </c>
      <c r="G73" s="180"/>
      <c r="H73" s="180">
        <v>0.305</v>
      </c>
      <c r="I73" s="180">
        <v>2.542</v>
      </c>
      <c r="J73" s="158" t="s">
        <v>301</v>
      </c>
      <c r="K73" s="180"/>
      <c r="L73" s="191">
        <v>0</v>
      </c>
      <c r="M73" s="158"/>
      <c r="N73" s="247">
        <v>0</v>
      </c>
      <c r="O73" s="191">
        <v>0</v>
      </c>
      <c r="P73" s="180"/>
      <c r="Q73" s="180"/>
      <c r="R73" s="180"/>
      <c r="S73" s="180"/>
      <c r="T73" s="180">
        <f aca="true" t="shared" si="9" ref="T73:T79">I73</f>
        <v>2.542</v>
      </c>
      <c r="U73" s="180">
        <f aca="true" t="shared" si="10" ref="U73:U82">O73+X73</f>
        <v>0</v>
      </c>
      <c r="V73" s="180"/>
      <c r="W73" s="191">
        <f aca="true" t="shared" si="11" ref="W73:W79">I73</f>
        <v>2.542</v>
      </c>
      <c r="X73" s="180">
        <v>0</v>
      </c>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v>2.542</v>
      </c>
      <c r="BD73" s="180"/>
      <c r="BE73" s="180"/>
      <c r="BF73" s="180">
        <v>2.542</v>
      </c>
      <c r="BG73" s="180"/>
      <c r="BH73" s="191">
        <v>0</v>
      </c>
      <c r="BI73" s="191"/>
      <c r="BJ73" s="191"/>
      <c r="BK73" s="191">
        <v>0</v>
      </c>
      <c r="BL73" s="180"/>
      <c r="BM73" s="191">
        <f aca="true" t="shared" si="12" ref="BM73:BM79">BC73+AS73+AI73</f>
        <v>2.542</v>
      </c>
      <c r="BN73" s="191"/>
      <c r="BO73" s="191"/>
      <c r="BP73" s="191">
        <f aca="true" t="shared" si="13" ref="BP73:BQ79">BF73+AV73+AL73</f>
        <v>2.542</v>
      </c>
      <c r="BQ73" s="191">
        <f t="shared" si="13"/>
        <v>0</v>
      </c>
      <c r="BR73" s="191">
        <f aca="true" t="shared" si="14" ref="BR73:BR79">AN73+AX73+BH73</f>
        <v>0</v>
      </c>
      <c r="BS73" s="191"/>
      <c r="BT73" s="191"/>
      <c r="BU73" s="191">
        <f aca="true" t="shared" si="15" ref="BU73:BV79">AQ73+BA73+BK73</f>
        <v>0</v>
      </c>
      <c r="BV73" s="191">
        <f t="shared" si="15"/>
        <v>0</v>
      </c>
      <c r="BW73" s="180"/>
    </row>
    <row r="74" spans="1:75" ht="39.75" customHeight="1">
      <c r="A74" s="158" t="s">
        <v>383</v>
      </c>
      <c r="B74" s="159" t="s">
        <v>284</v>
      </c>
      <c r="C74" s="180" t="s">
        <v>783</v>
      </c>
      <c r="D74" s="180" t="s">
        <v>209</v>
      </c>
      <c r="E74" s="180">
        <v>2017</v>
      </c>
      <c r="F74" s="180">
        <v>2017</v>
      </c>
      <c r="G74" s="180"/>
      <c r="H74" s="180">
        <v>0.252</v>
      </c>
      <c r="I74" s="180">
        <v>2.146</v>
      </c>
      <c r="J74" s="158" t="s">
        <v>301</v>
      </c>
      <c r="K74" s="180"/>
      <c r="L74" s="191">
        <v>0</v>
      </c>
      <c r="M74" s="158"/>
      <c r="N74" s="247">
        <v>0</v>
      </c>
      <c r="O74" s="191">
        <v>0</v>
      </c>
      <c r="P74" s="180"/>
      <c r="Q74" s="180"/>
      <c r="R74" s="180"/>
      <c r="S74" s="180"/>
      <c r="T74" s="180">
        <f t="shared" si="9"/>
        <v>2.146</v>
      </c>
      <c r="U74" s="180">
        <f t="shared" si="10"/>
        <v>0</v>
      </c>
      <c r="V74" s="180"/>
      <c r="W74" s="191">
        <f t="shared" si="11"/>
        <v>2.146</v>
      </c>
      <c r="X74" s="180">
        <v>0</v>
      </c>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91">
        <v>2.1455</v>
      </c>
      <c r="BD74" s="180"/>
      <c r="BE74" s="180"/>
      <c r="BF74" s="191">
        <v>2.1455</v>
      </c>
      <c r="BG74" s="180"/>
      <c r="BH74" s="191">
        <v>0</v>
      </c>
      <c r="BI74" s="191"/>
      <c r="BJ74" s="191"/>
      <c r="BK74" s="191">
        <v>0</v>
      </c>
      <c r="BL74" s="180"/>
      <c r="BM74" s="191">
        <f t="shared" si="12"/>
        <v>2.1455</v>
      </c>
      <c r="BN74" s="191"/>
      <c r="BO74" s="191"/>
      <c r="BP74" s="191">
        <f t="shared" si="13"/>
        <v>2.1455</v>
      </c>
      <c r="BQ74" s="191">
        <f t="shared" si="13"/>
        <v>0</v>
      </c>
      <c r="BR74" s="191">
        <f t="shared" si="14"/>
        <v>0</v>
      </c>
      <c r="BS74" s="191"/>
      <c r="BT74" s="191"/>
      <c r="BU74" s="191">
        <f t="shared" si="15"/>
        <v>0</v>
      </c>
      <c r="BV74" s="191">
        <f t="shared" si="15"/>
        <v>0</v>
      </c>
      <c r="BW74" s="180"/>
    </row>
    <row r="75" spans="1:75" ht="30" customHeight="1">
      <c r="A75" s="158" t="s">
        <v>383</v>
      </c>
      <c r="B75" s="159" t="s">
        <v>285</v>
      </c>
      <c r="C75" s="180" t="s">
        <v>784</v>
      </c>
      <c r="D75" s="180" t="s">
        <v>209</v>
      </c>
      <c r="E75" s="180">
        <v>2017</v>
      </c>
      <c r="F75" s="180">
        <v>2017</v>
      </c>
      <c r="G75" s="180"/>
      <c r="H75" s="180">
        <v>0.195</v>
      </c>
      <c r="I75" s="180">
        <v>0.884</v>
      </c>
      <c r="J75" s="158" t="s">
        <v>301</v>
      </c>
      <c r="K75" s="180"/>
      <c r="L75" s="191">
        <v>0</v>
      </c>
      <c r="M75" s="158"/>
      <c r="N75" s="247">
        <v>0</v>
      </c>
      <c r="O75" s="191">
        <v>0</v>
      </c>
      <c r="P75" s="180"/>
      <c r="Q75" s="180"/>
      <c r="R75" s="180"/>
      <c r="S75" s="180"/>
      <c r="T75" s="180">
        <f t="shared" si="9"/>
        <v>0.884</v>
      </c>
      <c r="U75" s="180">
        <f t="shared" si="10"/>
        <v>0</v>
      </c>
      <c r="V75" s="180"/>
      <c r="W75" s="191">
        <f t="shared" si="11"/>
        <v>0.884</v>
      </c>
      <c r="X75" s="180">
        <v>0</v>
      </c>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91">
        <v>0.8835</v>
      </c>
      <c r="BD75" s="180"/>
      <c r="BE75" s="180"/>
      <c r="BF75" s="191">
        <v>0.8835</v>
      </c>
      <c r="BG75" s="180"/>
      <c r="BH75" s="191">
        <v>0</v>
      </c>
      <c r="BI75" s="191"/>
      <c r="BJ75" s="191"/>
      <c r="BK75" s="191">
        <v>0</v>
      </c>
      <c r="BL75" s="180"/>
      <c r="BM75" s="191">
        <f t="shared" si="12"/>
        <v>0.8835</v>
      </c>
      <c r="BN75" s="191"/>
      <c r="BO75" s="191"/>
      <c r="BP75" s="191">
        <f t="shared" si="13"/>
        <v>0.8835</v>
      </c>
      <c r="BQ75" s="191">
        <f t="shared" si="13"/>
        <v>0</v>
      </c>
      <c r="BR75" s="191">
        <f t="shared" si="14"/>
        <v>0</v>
      </c>
      <c r="BS75" s="191"/>
      <c r="BT75" s="191"/>
      <c r="BU75" s="191">
        <f t="shared" si="15"/>
        <v>0</v>
      </c>
      <c r="BV75" s="191">
        <f t="shared" si="15"/>
        <v>0</v>
      </c>
      <c r="BW75" s="180"/>
    </row>
    <row r="76" spans="1:75" ht="30" customHeight="1">
      <c r="A76" s="158" t="s">
        <v>383</v>
      </c>
      <c r="B76" s="159" t="s">
        <v>286</v>
      </c>
      <c r="C76" s="180" t="s">
        <v>785</v>
      </c>
      <c r="D76" s="180" t="s">
        <v>209</v>
      </c>
      <c r="E76" s="180">
        <v>2017</v>
      </c>
      <c r="F76" s="180">
        <v>2017</v>
      </c>
      <c r="G76" s="180"/>
      <c r="H76" s="180">
        <v>0.196</v>
      </c>
      <c r="I76" s="180">
        <v>0.889</v>
      </c>
      <c r="J76" s="158" t="s">
        <v>301</v>
      </c>
      <c r="K76" s="180"/>
      <c r="L76" s="191">
        <v>0</v>
      </c>
      <c r="M76" s="158"/>
      <c r="N76" s="247">
        <v>0</v>
      </c>
      <c r="O76" s="191">
        <v>0</v>
      </c>
      <c r="P76" s="180"/>
      <c r="Q76" s="180"/>
      <c r="R76" s="180"/>
      <c r="S76" s="180"/>
      <c r="T76" s="180">
        <f t="shared" si="9"/>
        <v>0.889</v>
      </c>
      <c r="U76" s="180">
        <f t="shared" si="10"/>
        <v>0</v>
      </c>
      <c r="V76" s="180"/>
      <c r="W76" s="191">
        <f t="shared" si="11"/>
        <v>0.889</v>
      </c>
      <c r="X76" s="180">
        <v>0</v>
      </c>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v>0.889</v>
      </c>
      <c r="BD76" s="180"/>
      <c r="BE76" s="180"/>
      <c r="BF76" s="180">
        <v>0.889</v>
      </c>
      <c r="BG76" s="180"/>
      <c r="BH76" s="191">
        <v>0</v>
      </c>
      <c r="BI76" s="191"/>
      <c r="BJ76" s="191"/>
      <c r="BK76" s="191">
        <v>0</v>
      </c>
      <c r="BL76" s="180"/>
      <c r="BM76" s="191">
        <f t="shared" si="12"/>
        <v>0.889</v>
      </c>
      <c r="BN76" s="191"/>
      <c r="BO76" s="191"/>
      <c r="BP76" s="191">
        <f t="shared" si="13"/>
        <v>0.889</v>
      </c>
      <c r="BQ76" s="191">
        <f t="shared" si="13"/>
        <v>0</v>
      </c>
      <c r="BR76" s="191">
        <f t="shared" si="14"/>
        <v>0</v>
      </c>
      <c r="BS76" s="191"/>
      <c r="BT76" s="191"/>
      <c r="BU76" s="191">
        <f t="shared" si="15"/>
        <v>0</v>
      </c>
      <c r="BV76" s="191">
        <f t="shared" si="15"/>
        <v>0</v>
      </c>
      <c r="BW76" s="180"/>
    </row>
    <row r="77" spans="1:75" ht="30" customHeight="1">
      <c r="A77" s="158" t="s">
        <v>383</v>
      </c>
      <c r="B77" s="159" t="s">
        <v>287</v>
      </c>
      <c r="C77" s="180" t="s">
        <v>786</v>
      </c>
      <c r="D77" s="180" t="s">
        <v>251</v>
      </c>
      <c r="E77" s="180">
        <v>2016</v>
      </c>
      <c r="F77" s="180">
        <v>2017</v>
      </c>
      <c r="G77" s="180"/>
      <c r="H77" s="180"/>
      <c r="I77" s="191">
        <v>1.5</v>
      </c>
      <c r="J77" s="158" t="s">
        <v>691</v>
      </c>
      <c r="K77" s="180"/>
      <c r="L77" s="191">
        <v>1.5</v>
      </c>
      <c r="M77" s="158"/>
      <c r="N77" s="247">
        <v>0</v>
      </c>
      <c r="O77" s="191">
        <v>2.027</v>
      </c>
      <c r="P77" s="180"/>
      <c r="Q77" s="180"/>
      <c r="R77" s="180"/>
      <c r="S77" s="180"/>
      <c r="T77" s="191">
        <f t="shared" si="9"/>
        <v>1.5</v>
      </c>
      <c r="U77" s="191">
        <f t="shared" si="10"/>
        <v>2.027</v>
      </c>
      <c r="V77" s="180"/>
      <c r="W77" s="191">
        <f t="shared" si="11"/>
        <v>1.5</v>
      </c>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91">
        <v>1.5</v>
      </c>
      <c r="AT77" s="180"/>
      <c r="AU77" s="180"/>
      <c r="AV77" s="191">
        <v>1.5</v>
      </c>
      <c r="AW77" s="180"/>
      <c r="AX77" s="180">
        <v>2.027</v>
      </c>
      <c r="AY77" s="180"/>
      <c r="AZ77" s="180"/>
      <c r="BA77" s="180">
        <v>2.027</v>
      </c>
      <c r="BB77" s="180"/>
      <c r="BC77" s="180"/>
      <c r="BD77" s="180"/>
      <c r="BE77" s="180"/>
      <c r="BF77" s="180"/>
      <c r="BG77" s="180"/>
      <c r="BH77" s="180"/>
      <c r="BI77" s="180"/>
      <c r="BJ77" s="180"/>
      <c r="BK77" s="180"/>
      <c r="BL77" s="180"/>
      <c r="BM77" s="191">
        <f t="shared" si="12"/>
        <v>1.5</v>
      </c>
      <c r="BN77" s="191"/>
      <c r="BO77" s="191"/>
      <c r="BP77" s="191">
        <f t="shared" si="13"/>
        <v>1.5</v>
      </c>
      <c r="BQ77" s="191">
        <f t="shared" si="13"/>
        <v>0</v>
      </c>
      <c r="BR77" s="191">
        <f t="shared" si="14"/>
        <v>2.027</v>
      </c>
      <c r="BS77" s="191"/>
      <c r="BT77" s="191"/>
      <c r="BU77" s="191">
        <f t="shared" si="15"/>
        <v>2.027</v>
      </c>
      <c r="BV77" s="191">
        <f t="shared" si="15"/>
        <v>0</v>
      </c>
      <c r="BW77" s="180"/>
    </row>
    <row r="78" spans="1:75" ht="39.75" customHeight="1">
      <c r="A78" s="158" t="s">
        <v>383</v>
      </c>
      <c r="B78" s="159" t="s">
        <v>288</v>
      </c>
      <c r="C78" s="180" t="s">
        <v>787</v>
      </c>
      <c r="D78" s="180" t="s">
        <v>210</v>
      </c>
      <c r="E78" s="180">
        <v>2015</v>
      </c>
      <c r="F78" s="180">
        <v>2017</v>
      </c>
      <c r="G78" s="180"/>
      <c r="H78" s="180">
        <v>1.143</v>
      </c>
      <c r="I78" s="180">
        <f>2.103+1.233+1.051</f>
        <v>4.3870000000000005</v>
      </c>
      <c r="J78" s="194" t="s">
        <v>303</v>
      </c>
      <c r="K78" s="180">
        <v>0.869</v>
      </c>
      <c r="L78" s="180">
        <f>2.103+1.233</f>
        <v>3.3360000000000003</v>
      </c>
      <c r="M78" s="194"/>
      <c r="N78" s="247">
        <v>0</v>
      </c>
      <c r="O78" s="191">
        <v>1.144</v>
      </c>
      <c r="P78" s="180"/>
      <c r="Q78" s="180"/>
      <c r="R78" s="180"/>
      <c r="S78" s="180"/>
      <c r="T78" s="180">
        <f t="shared" si="9"/>
        <v>4.3870000000000005</v>
      </c>
      <c r="U78" s="180">
        <f t="shared" si="10"/>
        <v>1.144</v>
      </c>
      <c r="V78" s="180"/>
      <c r="W78" s="191">
        <f t="shared" si="11"/>
        <v>4.3870000000000005</v>
      </c>
      <c r="X78" s="180">
        <v>0</v>
      </c>
      <c r="Y78" s="180"/>
      <c r="Z78" s="180"/>
      <c r="AA78" s="180"/>
      <c r="AB78" s="180"/>
      <c r="AC78" s="180"/>
      <c r="AD78" s="180"/>
      <c r="AE78" s="180"/>
      <c r="AF78" s="180"/>
      <c r="AG78" s="180"/>
      <c r="AH78" s="180"/>
      <c r="AI78" s="180">
        <v>2.103</v>
      </c>
      <c r="AJ78" s="180"/>
      <c r="AK78" s="180"/>
      <c r="AL78" s="180">
        <v>2.103</v>
      </c>
      <c r="AM78" s="180"/>
      <c r="AN78" s="191">
        <v>0</v>
      </c>
      <c r="AO78" s="191"/>
      <c r="AP78" s="191"/>
      <c r="AQ78" s="191">
        <v>0</v>
      </c>
      <c r="AR78" s="180"/>
      <c r="AS78" s="180">
        <v>1.233</v>
      </c>
      <c r="AT78" s="180"/>
      <c r="AU78" s="180"/>
      <c r="AV78" s="180">
        <f>AS78-AW78</f>
        <v>0.08600000000000008</v>
      </c>
      <c r="AW78" s="180">
        <v>1.147</v>
      </c>
      <c r="AX78" s="180">
        <v>1.144</v>
      </c>
      <c r="AY78" s="180"/>
      <c r="AZ78" s="180"/>
      <c r="BA78" s="180">
        <v>1.144</v>
      </c>
      <c r="BB78" s="180"/>
      <c r="BC78" s="180">
        <v>1.051</v>
      </c>
      <c r="BD78" s="180"/>
      <c r="BE78" s="180"/>
      <c r="BF78" s="180">
        <v>1.051</v>
      </c>
      <c r="BG78" s="180"/>
      <c r="BH78" s="191">
        <v>0</v>
      </c>
      <c r="BI78" s="191"/>
      <c r="BJ78" s="191"/>
      <c r="BK78" s="191">
        <v>0</v>
      </c>
      <c r="BL78" s="180"/>
      <c r="BM78" s="191">
        <f t="shared" si="12"/>
        <v>4.3870000000000005</v>
      </c>
      <c r="BN78" s="191"/>
      <c r="BO78" s="191"/>
      <c r="BP78" s="191">
        <f t="shared" si="13"/>
        <v>3.24</v>
      </c>
      <c r="BQ78" s="191">
        <f t="shared" si="13"/>
        <v>1.147</v>
      </c>
      <c r="BR78" s="191">
        <f t="shared" si="14"/>
        <v>1.144</v>
      </c>
      <c r="BS78" s="191"/>
      <c r="BT78" s="191"/>
      <c r="BU78" s="191">
        <f t="shared" si="15"/>
        <v>1.144</v>
      </c>
      <c r="BV78" s="191">
        <f t="shared" si="15"/>
        <v>0</v>
      </c>
      <c r="BW78" s="180"/>
    </row>
    <row r="79" spans="1:75" ht="39.75" customHeight="1">
      <c r="A79" s="158" t="s">
        <v>383</v>
      </c>
      <c r="B79" s="159" t="s">
        <v>289</v>
      </c>
      <c r="C79" s="180" t="s">
        <v>788</v>
      </c>
      <c r="D79" s="180" t="s">
        <v>209</v>
      </c>
      <c r="E79" s="180">
        <v>2015</v>
      </c>
      <c r="F79" s="180">
        <v>2015</v>
      </c>
      <c r="G79" s="180"/>
      <c r="H79" s="180">
        <v>0.824</v>
      </c>
      <c r="I79" s="180">
        <v>2.958</v>
      </c>
      <c r="J79" s="158" t="s">
        <v>301</v>
      </c>
      <c r="K79" s="180">
        <v>0.824</v>
      </c>
      <c r="L79" s="180">
        <v>2.958</v>
      </c>
      <c r="M79" s="158"/>
      <c r="N79" s="247">
        <v>0</v>
      </c>
      <c r="O79" s="191">
        <v>0</v>
      </c>
      <c r="P79" s="180"/>
      <c r="Q79" s="180"/>
      <c r="R79" s="180"/>
      <c r="S79" s="180"/>
      <c r="T79" s="180">
        <f t="shared" si="9"/>
        <v>2.958</v>
      </c>
      <c r="U79" s="180">
        <f t="shared" si="10"/>
        <v>0</v>
      </c>
      <c r="V79" s="180"/>
      <c r="W79" s="191">
        <f t="shared" si="11"/>
        <v>2.958</v>
      </c>
      <c r="X79" s="180"/>
      <c r="Y79" s="180"/>
      <c r="Z79" s="180"/>
      <c r="AA79" s="180"/>
      <c r="AB79" s="180"/>
      <c r="AC79" s="180"/>
      <c r="AD79" s="180"/>
      <c r="AE79" s="180"/>
      <c r="AF79" s="180"/>
      <c r="AG79" s="180"/>
      <c r="AH79" s="180"/>
      <c r="AI79" s="180">
        <v>2.958</v>
      </c>
      <c r="AJ79" s="180"/>
      <c r="AK79" s="180"/>
      <c r="AL79" s="180">
        <v>2.958</v>
      </c>
      <c r="AM79" s="180"/>
      <c r="AN79" s="191">
        <v>0</v>
      </c>
      <c r="AO79" s="191"/>
      <c r="AP79" s="191"/>
      <c r="AQ79" s="191">
        <v>0</v>
      </c>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91">
        <f t="shared" si="12"/>
        <v>2.958</v>
      </c>
      <c r="BN79" s="191"/>
      <c r="BO79" s="191"/>
      <c r="BP79" s="191">
        <f t="shared" si="13"/>
        <v>2.958</v>
      </c>
      <c r="BQ79" s="191">
        <f t="shared" si="13"/>
        <v>0</v>
      </c>
      <c r="BR79" s="191">
        <f t="shared" si="14"/>
        <v>0</v>
      </c>
      <c r="BS79" s="191"/>
      <c r="BT79" s="191"/>
      <c r="BU79" s="191">
        <f t="shared" si="15"/>
        <v>0</v>
      </c>
      <c r="BV79" s="191">
        <f t="shared" si="15"/>
        <v>0</v>
      </c>
      <c r="BW79" s="180"/>
    </row>
    <row r="80" spans="1:75" ht="60" customHeight="1">
      <c r="A80" s="153" t="s">
        <v>334</v>
      </c>
      <c r="B80" s="154" t="s">
        <v>503</v>
      </c>
      <c r="C80" s="187"/>
      <c r="D80" s="187"/>
      <c r="E80" s="187"/>
      <c r="F80" s="187"/>
      <c r="G80" s="187"/>
      <c r="H80" s="187"/>
      <c r="I80" s="187"/>
      <c r="J80" s="192"/>
      <c r="K80" s="187"/>
      <c r="L80" s="187"/>
      <c r="M80" s="192"/>
      <c r="N80" s="187"/>
      <c r="O80" s="187"/>
      <c r="P80" s="187"/>
      <c r="Q80" s="187"/>
      <c r="R80" s="187"/>
      <c r="S80" s="187"/>
      <c r="T80" s="187"/>
      <c r="U80" s="187">
        <f t="shared" si="10"/>
        <v>0</v>
      </c>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row>
    <row r="81" spans="1:75" ht="39.75" customHeight="1">
      <c r="A81" s="153" t="s">
        <v>386</v>
      </c>
      <c r="B81" s="154" t="s">
        <v>504</v>
      </c>
      <c r="C81" s="187"/>
      <c r="D81" s="187"/>
      <c r="E81" s="187"/>
      <c r="F81" s="187"/>
      <c r="G81" s="187"/>
      <c r="H81" s="187"/>
      <c r="I81" s="187"/>
      <c r="J81" s="192"/>
      <c r="K81" s="187"/>
      <c r="L81" s="187"/>
      <c r="M81" s="192"/>
      <c r="N81" s="187"/>
      <c r="O81" s="187"/>
      <c r="P81" s="187"/>
      <c r="Q81" s="187"/>
      <c r="R81" s="187"/>
      <c r="S81" s="187"/>
      <c r="T81" s="187"/>
      <c r="U81" s="187">
        <f t="shared" si="10"/>
        <v>0</v>
      </c>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row>
    <row r="82" spans="1:75" ht="39.75" customHeight="1">
      <c r="A82" s="158" t="s">
        <v>386</v>
      </c>
      <c r="B82" s="159" t="s">
        <v>279</v>
      </c>
      <c r="C82" s="180" t="s">
        <v>789</v>
      </c>
      <c r="D82" s="180" t="s">
        <v>251</v>
      </c>
      <c r="E82" s="180">
        <v>2016</v>
      </c>
      <c r="F82" s="180">
        <v>2016</v>
      </c>
      <c r="G82" s="180"/>
      <c r="H82" s="180">
        <v>0.251</v>
      </c>
      <c r="I82" s="180">
        <v>0.737</v>
      </c>
      <c r="J82" s="158" t="s">
        <v>691</v>
      </c>
      <c r="K82" s="180">
        <v>0.251</v>
      </c>
      <c r="L82" s="180">
        <v>0.737</v>
      </c>
      <c r="M82" s="158"/>
      <c r="N82" s="180"/>
      <c r="O82" s="191">
        <v>0.78</v>
      </c>
      <c r="P82" s="180"/>
      <c r="Q82" s="180"/>
      <c r="R82" s="180"/>
      <c r="S82" s="180"/>
      <c r="T82" s="180">
        <f>I82</f>
        <v>0.737</v>
      </c>
      <c r="U82" s="180">
        <f t="shared" si="10"/>
        <v>0.78</v>
      </c>
      <c r="V82" s="180"/>
      <c r="W82" s="191">
        <f>I82</f>
        <v>0.737</v>
      </c>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v>0.737</v>
      </c>
      <c r="AT82" s="180"/>
      <c r="AU82" s="180"/>
      <c r="AV82" s="180">
        <v>0.737</v>
      </c>
      <c r="AW82" s="180"/>
      <c r="AX82" s="191">
        <v>0.78</v>
      </c>
      <c r="AY82" s="180"/>
      <c r="AZ82" s="180"/>
      <c r="BA82" s="191">
        <v>0.78</v>
      </c>
      <c r="BB82" s="180"/>
      <c r="BC82" s="180"/>
      <c r="BD82" s="180"/>
      <c r="BE82" s="180"/>
      <c r="BF82" s="180"/>
      <c r="BG82" s="180"/>
      <c r="BH82" s="180"/>
      <c r="BI82" s="180"/>
      <c r="BJ82" s="180"/>
      <c r="BK82" s="180"/>
      <c r="BL82" s="180"/>
      <c r="BM82" s="191">
        <f>BC82+AS82+AI82</f>
        <v>0.737</v>
      </c>
      <c r="BN82" s="191"/>
      <c r="BO82" s="191"/>
      <c r="BP82" s="191">
        <f>BF82+AV82+AL82</f>
        <v>0.737</v>
      </c>
      <c r="BQ82" s="191">
        <f>BG82+AW82+AM82</f>
        <v>0</v>
      </c>
      <c r="BR82" s="191">
        <f>AN82+AX82+BH82</f>
        <v>0.78</v>
      </c>
      <c r="BS82" s="191"/>
      <c r="BT82" s="191"/>
      <c r="BU82" s="191">
        <f aca="true" t="shared" si="16" ref="BU82:BV86">AQ82+BA82+BK82</f>
        <v>0.78</v>
      </c>
      <c r="BV82" s="191">
        <f t="shared" si="16"/>
        <v>0</v>
      </c>
      <c r="BW82" s="180"/>
    </row>
    <row r="83" spans="1:75" ht="39.75" customHeight="1" hidden="1" outlineLevel="1">
      <c r="A83" s="153" t="s">
        <v>387</v>
      </c>
      <c r="B83" s="154" t="s">
        <v>505</v>
      </c>
      <c r="C83" s="187"/>
      <c r="D83" s="187"/>
      <c r="E83" s="187"/>
      <c r="F83" s="187"/>
      <c r="G83" s="187"/>
      <c r="H83" s="187"/>
      <c r="I83" s="187"/>
      <c r="J83" s="192"/>
      <c r="K83" s="187"/>
      <c r="L83" s="187"/>
      <c r="M83" s="192"/>
      <c r="N83" s="187"/>
      <c r="O83" s="187"/>
      <c r="P83" s="187"/>
      <c r="Q83" s="187"/>
      <c r="R83" s="187"/>
      <c r="S83" s="187"/>
      <c r="T83" s="187"/>
      <c r="U83" s="187">
        <f aca="true" t="shared" si="17" ref="U83:U141">O83+X83</f>
        <v>0</v>
      </c>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f>AN83+AX83+BH83</f>
        <v>0</v>
      </c>
      <c r="BS83" s="187"/>
      <c r="BT83" s="187"/>
      <c r="BU83" s="187">
        <f t="shared" si="16"/>
        <v>0</v>
      </c>
      <c r="BV83" s="187">
        <f t="shared" si="16"/>
        <v>0</v>
      </c>
      <c r="BW83" s="187"/>
    </row>
    <row r="84" spans="1:75" ht="30" customHeight="1" hidden="1" outlineLevel="1">
      <c r="A84" s="158" t="s">
        <v>387</v>
      </c>
      <c r="B84" s="159" t="s">
        <v>487</v>
      </c>
      <c r="C84" s="180"/>
      <c r="D84" s="180"/>
      <c r="E84" s="180"/>
      <c r="F84" s="180"/>
      <c r="G84" s="180"/>
      <c r="H84" s="180"/>
      <c r="I84" s="180"/>
      <c r="J84" s="158"/>
      <c r="K84" s="180"/>
      <c r="L84" s="180"/>
      <c r="M84" s="158"/>
      <c r="N84" s="180"/>
      <c r="O84" s="180"/>
      <c r="P84" s="180"/>
      <c r="Q84" s="180"/>
      <c r="R84" s="180"/>
      <c r="S84" s="180"/>
      <c r="T84" s="180"/>
      <c r="U84" s="180">
        <f t="shared" si="17"/>
        <v>0</v>
      </c>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f>AN84+AX84+BH84</f>
        <v>0</v>
      </c>
      <c r="BS84" s="180"/>
      <c r="BT84" s="180"/>
      <c r="BU84" s="180">
        <f t="shared" si="16"/>
        <v>0</v>
      </c>
      <c r="BV84" s="180">
        <f t="shared" si="16"/>
        <v>0</v>
      </c>
      <c r="BW84" s="180"/>
    </row>
    <row r="85" spans="1:75" ht="30" customHeight="1" hidden="1" outlineLevel="1">
      <c r="A85" s="158" t="s">
        <v>387</v>
      </c>
      <c r="B85" s="159" t="s">
        <v>487</v>
      </c>
      <c r="C85" s="180"/>
      <c r="D85" s="180"/>
      <c r="E85" s="180"/>
      <c r="F85" s="180"/>
      <c r="G85" s="180"/>
      <c r="H85" s="180"/>
      <c r="I85" s="180"/>
      <c r="J85" s="158"/>
      <c r="K85" s="180"/>
      <c r="L85" s="180"/>
      <c r="M85" s="158"/>
      <c r="N85" s="180"/>
      <c r="O85" s="180"/>
      <c r="P85" s="180"/>
      <c r="Q85" s="180"/>
      <c r="R85" s="180"/>
      <c r="S85" s="180"/>
      <c r="T85" s="180"/>
      <c r="U85" s="180">
        <f t="shared" si="17"/>
        <v>0</v>
      </c>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f>AN85+AX85+BH85</f>
        <v>0</v>
      </c>
      <c r="BS85" s="180"/>
      <c r="BT85" s="180"/>
      <c r="BU85" s="180">
        <f t="shared" si="16"/>
        <v>0</v>
      </c>
      <c r="BV85" s="180">
        <f t="shared" si="16"/>
        <v>0</v>
      </c>
      <c r="BW85" s="180"/>
    </row>
    <row r="86" spans="1:75" ht="30" customHeight="1" hidden="1" outlineLevel="1">
      <c r="A86" s="158" t="s">
        <v>536</v>
      </c>
      <c r="B86" s="159" t="s">
        <v>536</v>
      </c>
      <c r="C86" s="180"/>
      <c r="D86" s="180"/>
      <c r="E86" s="180"/>
      <c r="F86" s="180"/>
      <c r="G86" s="180"/>
      <c r="H86" s="180"/>
      <c r="I86" s="180"/>
      <c r="J86" s="158"/>
      <c r="K86" s="180"/>
      <c r="L86" s="180"/>
      <c r="M86" s="158"/>
      <c r="N86" s="180"/>
      <c r="O86" s="180"/>
      <c r="P86" s="180"/>
      <c r="Q86" s="180"/>
      <c r="R86" s="180"/>
      <c r="S86" s="180"/>
      <c r="T86" s="180"/>
      <c r="U86" s="180">
        <f t="shared" si="17"/>
        <v>0</v>
      </c>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f>AN86+AX86+BH86</f>
        <v>0</v>
      </c>
      <c r="BS86" s="180"/>
      <c r="BT86" s="180"/>
      <c r="BU86" s="180">
        <f t="shared" si="16"/>
        <v>0</v>
      </c>
      <c r="BV86" s="180">
        <f t="shared" si="16"/>
        <v>0</v>
      </c>
      <c r="BW86" s="180"/>
    </row>
    <row r="87" spans="1:75" ht="39.75" customHeight="1" collapsed="1">
      <c r="A87" s="153" t="s">
        <v>335</v>
      </c>
      <c r="B87" s="154" t="s">
        <v>506</v>
      </c>
      <c r="C87" s="187"/>
      <c r="D87" s="187"/>
      <c r="E87" s="187"/>
      <c r="F87" s="187"/>
      <c r="G87" s="187"/>
      <c r="H87" s="187"/>
      <c r="I87" s="187"/>
      <c r="J87" s="192"/>
      <c r="K87" s="187"/>
      <c r="L87" s="187"/>
      <c r="M87" s="192"/>
      <c r="N87" s="187"/>
      <c r="O87" s="187"/>
      <c r="P87" s="187"/>
      <c r="Q87" s="187"/>
      <c r="R87" s="187"/>
      <c r="S87" s="187"/>
      <c r="T87" s="187"/>
      <c r="U87" s="187">
        <f t="shared" si="17"/>
        <v>0</v>
      </c>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row>
    <row r="88" spans="1:75" ht="39.75" customHeight="1" hidden="1" outlineLevel="1">
      <c r="A88" s="153" t="s">
        <v>390</v>
      </c>
      <c r="B88" s="154" t="s">
        <v>507</v>
      </c>
      <c r="C88" s="187"/>
      <c r="D88" s="187"/>
      <c r="E88" s="187"/>
      <c r="F88" s="187"/>
      <c r="G88" s="187"/>
      <c r="H88" s="187"/>
      <c r="I88" s="187"/>
      <c r="J88" s="192"/>
      <c r="K88" s="187"/>
      <c r="L88" s="187"/>
      <c r="M88" s="192"/>
      <c r="N88" s="187"/>
      <c r="O88" s="187"/>
      <c r="P88" s="187"/>
      <c r="Q88" s="187"/>
      <c r="R88" s="187"/>
      <c r="S88" s="187"/>
      <c r="T88" s="187"/>
      <c r="U88" s="187">
        <f t="shared" si="17"/>
        <v>0</v>
      </c>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row>
    <row r="89" spans="1:75" ht="30" customHeight="1" hidden="1" outlineLevel="1">
      <c r="A89" s="158" t="s">
        <v>390</v>
      </c>
      <c r="B89" s="159" t="s">
        <v>487</v>
      </c>
      <c r="C89" s="180"/>
      <c r="D89" s="180"/>
      <c r="E89" s="180"/>
      <c r="F89" s="180"/>
      <c r="G89" s="180"/>
      <c r="H89" s="180"/>
      <c r="I89" s="180"/>
      <c r="J89" s="158"/>
      <c r="K89" s="180"/>
      <c r="L89" s="180"/>
      <c r="M89" s="158"/>
      <c r="N89" s="180"/>
      <c r="O89" s="180"/>
      <c r="P89" s="180"/>
      <c r="Q89" s="180"/>
      <c r="R89" s="180"/>
      <c r="S89" s="180"/>
      <c r="T89" s="180"/>
      <c r="U89" s="180">
        <f t="shared" si="17"/>
        <v>0</v>
      </c>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row>
    <row r="90" spans="1:75" ht="30" customHeight="1" hidden="1" outlineLevel="1">
      <c r="A90" s="158" t="s">
        <v>390</v>
      </c>
      <c r="B90" s="159" t="s">
        <v>487</v>
      </c>
      <c r="C90" s="180"/>
      <c r="D90" s="180"/>
      <c r="E90" s="180"/>
      <c r="F90" s="180"/>
      <c r="G90" s="180"/>
      <c r="H90" s="180"/>
      <c r="I90" s="180"/>
      <c r="J90" s="158"/>
      <c r="K90" s="180"/>
      <c r="L90" s="180"/>
      <c r="M90" s="158"/>
      <c r="N90" s="180"/>
      <c r="O90" s="180"/>
      <c r="P90" s="180"/>
      <c r="Q90" s="180"/>
      <c r="R90" s="180"/>
      <c r="S90" s="180"/>
      <c r="T90" s="180"/>
      <c r="U90" s="180">
        <f t="shared" si="17"/>
        <v>0</v>
      </c>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row>
    <row r="91" spans="1:75" ht="30" customHeight="1" hidden="1" outlineLevel="1">
      <c r="A91" s="158" t="s">
        <v>536</v>
      </c>
      <c r="B91" s="159" t="s">
        <v>536</v>
      </c>
      <c r="C91" s="180"/>
      <c r="D91" s="180"/>
      <c r="E91" s="180"/>
      <c r="F91" s="180"/>
      <c r="G91" s="180"/>
      <c r="H91" s="180"/>
      <c r="I91" s="180"/>
      <c r="J91" s="158"/>
      <c r="K91" s="180"/>
      <c r="L91" s="180"/>
      <c r="M91" s="158"/>
      <c r="N91" s="180"/>
      <c r="O91" s="180"/>
      <c r="P91" s="180"/>
      <c r="Q91" s="180"/>
      <c r="R91" s="180"/>
      <c r="S91" s="180"/>
      <c r="T91" s="180"/>
      <c r="U91" s="180">
        <f t="shared" si="17"/>
        <v>0</v>
      </c>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row>
    <row r="92" spans="1:75" ht="39.75" customHeight="1" hidden="1" outlineLevel="1">
      <c r="A92" s="153" t="s">
        <v>391</v>
      </c>
      <c r="B92" s="154" t="s">
        <v>508</v>
      </c>
      <c r="C92" s="187"/>
      <c r="D92" s="187"/>
      <c r="E92" s="187"/>
      <c r="F92" s="187"/>
      <c r="G92" s="187"/>
      <c r="H92" s="187"/>
      <c r="I92" s="187"/>
      <c r="J92" s="192"/>
      <c r="K92" s="187"/>
      <c r="L92" s="187"/>
      <c r="M92" s="192"/>
      <c r="N92" s="187"/>
      <c r="O92" s="187"/>
      <c r="P92" s="187"/>
      <c r="Q92" s="187"/>
      <c r="R92" s="187"/>
      <c r="S92" s="187"/>
      <c r="T92" s="187"/>
      <c r="U92" s="187">
        <f t="shared" si="17"/>
        <v>0</v>
      </c>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row>
    <row r="93" spans="1:75" ht="30" customHeight="1" hidden="1" outlineLevel="1">
      <c r="A93" s="158" t="s">
        <v>391</v>
      </c>
      <c r="B93" s="159" t="s">
        <v>487</v>
      </c>
      <c r="C93" s="180"/>
      <c r="D93" s="180"/>
      <c r="E93" s="180"/>
      <c r="F93" s="180"/>
      <c r="G93" s="180"/>
      <c r="H93" s="180"/>
      <c r="I93" s="180"/>
      <c r="J93" s="158"/>
      <c r="K93" s="180"/>
      <c r="L93" s="180"/>
      <c r="M93" s="158"/>
      <c r="N93" s="180"/>
      <c r="O93" s="180"/>
      <c r="P93" s="180"/>
      <c r="Q93" s="180"/>
      <c r="R93" s="180"/>
      <c r="S93" s="180"/>
      <c r="T93" s="180"/>
      <c r="U93" s="180">
        <f t="shared" si="17"/>
        <v>0</v>
      </c>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row>
    <row r="94" spans="1:75" ht="30" customHeight="1" hidden="1" outlineLevel="1">
      <c r="A94" s="158" t="s">
        <v>391</v>
      </c>
      <c r="B94" s="159" t="s">
        <v>487</v>
      </c>
      <c r="C94" s="180"/>
      <c r="D94" s="180"/>
      <c r="E94" s="180"/>
      <c r="F94" s="180"/>
      <c r="G94" s="180"/>
      <c r="H94" s="180"/>
      <c r="I94" s="180"/>
      <c r="J94" s="158"/>
      <c r="K94" s="180"/>
      <c r="L94" s="180"/>
      <c r="M94" s="158"/>
      <c r="N94" s="180"/>
      <c r="O94" s="180"/>
      <c r="P94" s="180"/>
      <c r="Q94" s="180"/>
      <c r="R94" s="180"/>
      <c r="S94" s="180"/>
      <c r="T94" s="180"/>
      <c r="U94" s="180">
        <f t="shared" si="17"/>
        <v>0</v>
      </c>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row>
    <row r="95" spans="1:75" ht="30" customHeight="1" hidden="1" outlineLevel="1">
      <c r="A95" s="158" t="s">
        <v>536</v>
      </c>
      <c r="B95" s="159" t="s">
        <v>536</v>
      </c>
      <c r="C95" s="180"/>
      <c r="D95" s="180"/>
      <c r="E95" s="180"/>
      <c r="F95" s="180"/>
      <c r="G95" s="180"/>
      <c r="H95" s="180"/>
      <c r="I95" s="180"/>
      <c r="J95" s="158"/>
      <c r="K95" s="180"/>
      <c r="L95" s="180"/>
      <c r="M95" s="158"/>
      <c r="N95" s="180"/>
      <c r="O95" s="180"/>
      <c r="P95" s="180"/>
      <c r="Q95" s="180"/>
      <c r="R95" s="180"/>
      <c r="S95" s="180"/>
      <c r="T95" s="180"/>
      <c r="U95" s="180">
        <f t="shared" si="17"/>
        <v>0</v>
      </c>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row>
    <row r="96" spans="1:75" ht="39.75" customHeight="1" hidden="1" outlineLevel="1">
      <c r="A96" s="153" t="s">
        <v>392</v>
      </c>
      <c r="B96" s="154" t="s">
        <v>509</v>
      </c>
      <c r="C96" s="187"/>
      <c r="D96" s="187"/>
      <c r="E96" s="187"/>
      <c r="F96" s="187"/>
      <c r="G96" s="187"/>
      <c r="H96" s="187"/>
      <c r="I96" s="187"/>
      <c r="J96" s="192"/>
      <c r="K96" s="187"/>
      <c r="L96" s="187"/>
      <c r="M96" s="192"/>
      <c r="N96" s="187"/>
      <c r="O96" s="187"/>
      <c r="P96" s="187"/>
      <c r="Q96" s="187"/>
      <c r="R96" s="187"/>
      <c r="S96" s="187"/>
      <c r="T96" s="187"/>
      <c r="U96" s="187">
        <f t="shared" si="17"/>
        <v>0</v>
      </c>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row>
    <row r="97" spans="1:75" ht="30" customHeight="1" hidden="1" outlineLevel="1">
      <c r="A97" s="158" t="s">
        <v>392</v>
      </c>
      <c r="B97" s="159" t="s">
        <v>487</v>
      </c>
      <c r="C97" s="180"/>
      <c r="D97" s="180"/>
      <c r="E97" s="180"/>
      <c r="F97" s="180"/>
      <c r="G97" s="180"/>
      <c r="H97" s="180"/>
      <c r="I97" s="180"/>
      <c r="J97" s="158"/>
      <c r="K97" s="180"/>
      <c r="L97" s="180"/>
      <c r="M97" s="158"/>
      <c r="N97" s="180"/>
      <c r="O97" s="180"/>
      <c r="P97" s="180"/>
      <c r="Q97" s="180"/>
      <c r="R97" s="180"/>
      <c r="S97" s="180"/>
      <c r="T97" s="180"/>
      <c r="U97" s="180">
        <f t="shared" si="17"/>
        <v>0</v>
      </c>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row>
    <row r="98" spans="1:75" ht="30" customHeight="1" hidden="1" outlineLevel="1">
      <c r="A98" s="158" t="s">
        <v>392</v>
      </c>
      <c r="B98" s="159" t="s">
        <v>487</v>
      </c>
      <c r="C98" s="180"/>
      <c r="D98" s="180"/>
      <c r="E98" s="180"/>
      <c r="F98" s="180"/>
      <c r="G98" s="180"/>
      <c r="H98" s="180"/>
      <c r="I98" s="180"/>
      <c r="J98" s="158"/>
      <c r="K98" s="180"/>
      <c r="L98" s="180"/>
      <c r="M98" s="158"/>
      <c r="N98" s="180"/>
      <c r="O98" s="180"/>
      <c r="P98" s="180"/>
      <c r="Q98" s="180"/>
      <c r="R98" s="180"/>
      <c r="S98" s="180"/>
      <c r="T98" s="180"/>
      <c r="U98" s="180">
        <f t="shared" si="17"/>
        <v>0</v>
      </c>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row>
    <row r="99" spans="1:75" ht="30" customHeight="1" hidden="1" outlineLevel="1">
      <c r="A99" s="158" t="s">
        <v>536</v>
      </c>
      <c r="B99" s="159" t="s">
        <v>536</v>
      </c>
      <c r="C99" s="180"/>
      <c r="D99" s="180"/>
      <c r="E99" s="180"/>
      <c r="F99" s="180"/>
      <c r="G99" s="180"/>
      <c r="H99" s="180"/>
      <c r="I99" s="180"/>
      <c r="J99" s="158"/>
      <c r="K99" s="180"/>
      <c r="L99" s="180"/>
      <c r="M99" s="158"/>
      <c r="N99" s="180"/>
      <c r="O99" s="180"/>
      <c r="P99" s="180"/>
      <c r="Q99" s="180"/>
      <c r="R99" s="180"/>
      <c r="S99" s="180"/>
      <c r="T99" s="180"/>
      <c r="U99" s="180">
        <f t="shared" si="17"/>
        <v>0</v>
      </c>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row>
    <row r="100" spans="1:75" ht="39.75" customHeight="1" hidden="1" outlineLevel="1">
      <c r="A100" s="153" t="s">
        <v>393</v>
      </c>
      <c r="B100" s="154" t="s">
        <v>510</v>
      </c>
      <c r="C100" s="187"/>
      <c r="D100" s="187"/>
      <c r="E100" s="187"/>
      <c r="F100" s="187"/>
      <c r="G100" s="187"/>
      <c r="H100" s="187"/>
      <c r="I100" s="187"/>
      <c r="J100" s="192"/>
      <c r="K100" s="187"/>
      <c r="L100" s="187"/>
      <c r="M100" s="192"/>
      <c r="N100" s="187"/>
      <c r="O100" s="187"/>
      <c r="P100" s="187"/>
      <c r="Q100" s="187"/>
      <c r="R100" s="187"/>
      <c r="S100" s="187"/>
      <c r="T100" s="187"/>
      <c r="U100" s="187">
        <f t="shared" si="17"/>
        <v>0</v>
      </c>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row>
    <row r="101" spans="1:75" ht="30" customHeight="1" hidden="1" outlineLevel="1">
      <c r="A101" s="158" t="s">
        <v>393</v>
      </c>
      <c r="B101" s="159" t="s">
        <v>487</v>
      </c>
      <c r="C101" s="180"/>
      <c r="D101" s="180"/>
      <c r="E101" s="180"/>
      <c r="F101" s="180"/>
      <c r="G101" s="180"/>
      <c r="H101" s="180"/>
      <c r="I101" s="180"/>
      <c r="J101" s="158"/>
      <c r="K101" s="180"/>
      <c r="L101" s="180"/>
      <c r="M101" s="158"/>
      <c r="N101" s="180"/>
      <c r="O101" s="180"/>
      <c r="P101" s="180"/>
      <c r="Q101" s="180"/>
      <c r="R101" s="180"/>
      <c r="S101" s="180"/>
      <c r="T101" s="180"/>
      <c r="U101" s="180">
        <f t="shared" si="17"/>
        <v>0</v>
      </c>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row>
    <row r="102" spans="1:75" ht="30" customHeight="1" hidden="1" outlineLevel="1">
      <c r="A102" s="158" t="s">
        <v>393</v>
      </c>
      <c r="B102" s="159" t="s">
        <v>487</v>
      </c>
      <c r="C102" s="180"/>
      <c r="D102" s="180"/>
      <c r="E102" s="180"/>
      <c r="F102" s="180"/>
      <c r="G102" s="180"/>
      <c r="H102" s="180"/>
      <c r="I102" s="180"/>
      <c r="J102" s="158"/>
      <c r="K102" s="180"/>
      <c r="L102" s="180"/>
      <c r="M102" s="158"/>
      <c r="N102" s="180"/>
      <c r="O102" s="180"/>
      <c r="P102" s="180"/>
      <c r="Q102" s="180"/>
      <c r="R102" s="180"/>
      <c r="S102" s="180"/>
      <c r="T102" s="180"/>
      <c r="U102" s="180">
        <f t="shared" si="17"/>
        <v>0</v>
      </c>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row>
    <row r="103" spans="1:75" ht="30" customHeight="1" hidden="1" outlineLevel="1">
      <c r="A103" s="158" t="s">
        <v>536</v>
      </c>
      <c r="B103" s="159" t="s">
        <v>536</v>
      </c>
      <c r="C103" s="180"/>
      <c r="D103" s="180"/>
      <c r="E103" s="180"/>
      <c r="F103" s="180"/>
      <c r="G103" s="180"/>
      <c r="H103" s="180"/>
      <c r="I103" s="180"/>
      <c r="J103" s="158"/>
      <c r="K103" s="180"/>
      <c r="L103" s="180"/>
      <c r="M103" s="158"/>
      <c r="N103" s="180"/>
      <c r="O103" s="180"/>
      <c r="P103" s="180"/>
      <c r="Q103" s="180"/>
      <c r="R103" s="180"/>
      <c r="S103" s="180"/>
      <c r="T103" s="180"/>
      <c r="U103" s="180">
        <f t="shared" si="17"/>
        <v>0</v>
      </c>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row>
    <row r="104" spans="1:75" ht="60" customHeight="1" collapsed="1">
      <c r="A104" s="153" t="s">
        <v>511</v>
      </c>
      <c r="B104" s="154" t="s">
        <v>512</v>
      </c>
      <c r="C104" s="187"/>
      <c r="D104" s="187"/>
      <c r="E104" s="187"/>
      <c r="F104" s="187"/>
      <c r="G104" s="187"/>
      <c r="H104" s="187"/>
      <c r="I104" s="187"/>
      <c r="J104" s="192"/>
      <c r="K104" s="187"/>
      <c r="L104" s="187"/>
      <c r="M104" s="192"/>
      <c r="N104" s="187"/>
      <c r="O104" s="187"/>
      <c r="P104" s="187"/>
      <c r="Q104" s="187"/>
      <c r="R104" s="187"/>
      <c r="S104" s="187"/>
      <c r="T104" s="187"/>
      <c r="U104" s="187">
        <f t="shared" si="17"/>
        <v>0</v>
      </c>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row>
    <row r="105" spans="1:75" ht="30" customHeight="1">
      <c r="A105" s="158" t="s">
        <v>511</v>
      </c>
      <c r="B105" s="159" t="s">
        <v>235</v>
      </c>
      <c r="C105" s="180" t="s">
        <v>790</v>
      </c>
      <c r="D105" s="180" t="s">
        <v>251</v>
      </c>
      <c r="E105" s="180">
        <v>2015</v>
      </c>
      <c r="F105" s="180">
        <v>2017</v>
      </c>
      <c r="G105" s="180"/>
      <c r="H105" s="180">
        <v>1.729</v>
      </c>
      <c r="I105" s="180">
        <v>9.923</v>
      </c>
      <c r="J105" s="158"/>
      <c r="K105" s="180">
        <v>1.729</v>
      </c>
      <c r="L105" s="180">
        <v>9.923</v>
      </c>
      <c r="M105" s="158"/>
      <c r="N105" s="180"/>
      <c r="O105" s="191">
        <v>6.973</v>
      </c>
      <c r="P105" s="180"/>
      <c r="Q105" s="180"/>
      <c r="R105" s="180"/>
      <c r="S105" s="180"/>
      <c r="T105" s="191">
        <f>I105</f>
        <v>9.923</v>
      </c>
      <c r="U105" s="191">
        <f t="shared" si="17"/>
        <v>6.973</v>
      </c>
      <c r="V105" s="180"/>
      <c r="W105" s="191">
        <f>I105</f>
        <v>9.923</v>
      </c>
      <c r="X105" s="180"/>
      <c r="Y105" s="180"/>
      <c r="Z105" s="180"/>
      <c r="AA105" s="180"/>
      <c r="AB105" s="180"/>
      <c r="AC105" s="180"/>
      <c r="AD105" s="180"/>
      <c r="AE105" s="180"/>
      <c r="AF105" s="180"/>
      <c r="AG105" s="180"/>
      <c r="AH105" s="180"/>
      <c r="AI105" s="180">
        <v>9.923</v>
      </c>
      <c r="AJ105" s="180"/>
      <c r="AK105" s="180"/>
      <c r="AL105" s="180">
        <f>AI105-AM105</f>
        <v>2.378000000000001</v>
      </c>
      <c r="AM105" s="180">
        <f>11.027-AM109</f>
        <v>7.544999999999999</v>
      </c>
      <c r="AN105" s="180">
        <f>AQ105+AR105</f>
        <v>6.973</v>
      </c>
      <c r="AO105" s="180"/>
      <c r="AP105" s="180"/>
      <c r="AQ105" s="180">
        <f>6.973-AR105</f>
        <v>2.327</v>
      </c>
      <c r="AR105" s="180">
        <f>8.128-AR109</f>
        <v>4.646</v>
      </c>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91">
        <f>BC105+AS105+AI105</f>
        <v>9.923</v>
      </c>
      <c r="BN105" s="191"/>
      <c r="BO105" s="191"/>
      <c r="BP105" s="191">
        <f aca="true" t="shared" si="18" ref="BP105:BQ107">BF105+AV105+AL105</f>
        <v>2.378000000000001</v>
      </c>
      <c r="BQ105" s="191">
        <f t="shared" si="18"/>
        <v>7.544999999999999</v>
      </c>
      <c r="BR105" s="191">
        <f>AN105+AX105+BH105</f>
        <v>6.973</v>
      </c>
      <c r="BS105" s="191"/>
      <c r="BT105" s="191"/>
      <c r="BU105" s="191">
        <f aca="true" t="shared" si="19" ref="BU105:BV107">AQ105+BA105+BK105</f>
        <v>2.327</v>
      </c>
      <c r="BV105" s="191">
        <f t="shared" si="19"/>
        <v>4.646</v>
      </c>
      <c r="BW105" s="180"/>
    </row>
    <row r="106" spans="1:75" ht="30" customHeight="1">
      <c r="A106" s="158" t="s">
        <v>511</v>
      </c>
      <c r="B106" s="159" t="s">
        <v>236</v>
      </c>
      <c r="C106" s="180" t="s">
        <v>791</v>
      </c>
      <c r="D106" s="180" t="s">
        <v>210</v>
      </c>
      <c r="E106" s="180">
        <v>2015</v>
      </c>
      <c r="F106" s="180">
        <v>2017</v>
      </c>
      <c r="G106" s="180"/>
      <c r="H106" s="180">
        <v>5.52</v>
      </c>
      <c r="I106" s="180">
        <v>34.112</v>
      </c>
      <c r="J106" s="158"/>
      <c r="K106" s="180">
        <v>6.973</v>
      </c>
      <c r="L106" s="180">
        <f>4.971+14.8+23.612</f>
        <v>43.382999999999996</v>
      </c>
      <c r="M106" s="158" t="s">
        <v>478</v>
      </c>
      <c r="N106" s="180"/>
      <c r="O106" s="191">
        <v>20.115000000000002</v>
      </c>
      <c r="P106" s="180"/>
      <c r="Q106" s="180"/>
      <c r="R106" s="180"/>
      <c r="S106" s="180"/>
      <c r="T106" s="191">
        <f>I106</f>
        <v>34.112</v>
      </c>
      <c r="U106" s="191">
        <f t="shared" si="17"/>
        <v>43.727000000000004</v>
      </c>
      <c r="V106" s="180"/>
      <c r="W106" s="191">
        <f>I106</f>
        <v>34.112</v>
      </c>
      <c r="X106" s="180">
        <v>23.612</v>
      </c>
      <c r="Y106" s="180"/>
      <c r="Z106" s="180"/>
      <c r="AA106" s="180"/>
      <c r="AB106" s="180"/>
      <c r="AC106" s="180"/>
      <c r="AD106" s="180"/>
      <c r="AE106" s="180"/>
      <c r="AF106" s="180"/>
      <c r="AG106" s="180"/>
      <c r="AH106" s="180"/>
      <c r="AI106" s="180">
        <v>4.971</v>
      </c>
      <c r="AJ106" s="180"/>
      <c r="AK106" s="180"/>
      <c r="AL106" s="180">
        <v>4.971</v>
      </c>
      <c r="AM106" s="180"/>
      <c r="AN106" s="180">
        <f>AQ106+AR106</f>
        <v>4.974</v>
      </c>
      <c r="AO106" s="180"/>
      <c r="AP106" s="180"/>
      <c r="AQ106" s="180">
        <v>4.974</v>
      </c>
      <c r="AR106" s="180"/>
      <c r="AS106" s="191">
        <v>14.8</v>
      </c>
      <c r="AT106" s="180"/>
      <c r="AU106" s="180"/>
      <c r="AV106" s="180"/>
      <c r="AW106" s="191">
        <v>14.8</v>
      </c>
      <c r="AX106" s="180">
        <f>BA106+BB106</f>
        <v>15.141</v>
      </c>
      <c r="AY106" s="180"/>
      <c r="AZ106" s="180"/>
      <c r="BA106" s="180">
        <f>15.141-BB106</f>
        <v>6.347000000000001</v>
      </c>
      <c r="BB106" s="180">
        <f>8.963-BB107</f>
        <v>8.793999999999999</v>
      </c>
      <c r="BC106" s="180">
        <v>14.341</v>
      </c>
      <c r="BD106" s="180"/>
      <c r="BE106" s="180"/>
      <c r="BF106" s="180"/>
      <c r="BG106" s="180">
        <v>14.341</v>
      </c>
      <c r="BH106" s="191">
        <v>23.612</v>
      </c>
      <c r="BI106" s="180"/>
      <c r="BJ106" s="180"/>
      <c r="BK106" s="191">
        <v>23.612</v>
      </c>
      <c r="BL106" s="191"/>
      <c r="BM106" s="191">
        <f>BC106+AS106+AI106</f>
        <v>34.111999999999995</v>
      </c>
      <c r="BN106" s="191"/>
      <c r="BO106" s="191"/>
      <c r="BP106" s="191">
        <f t="shared" si="18"/>
        <v>4.971</v>
      </c>
      <c r="BQ106" s="191">
        <f t="shared" si="18"/>
        <v>29.141</v>
      </c>
      <c r="BR106" s="191">
        <f>AN106+AX106+BH106</f>
        <v>43.727000000000004</v>
      </c>
      <c r="BS106" s="191"/>
      <c r="BT106" s="191"/>
      <c r="BU106" s="191">
        <f t="shared" si="19"/>
        <v>34.933</v>
      </c>
      <c r="BV106" s="191">
        <f t="shared" si="19"/>
        <v>8.793999999999999</v>
      </c>
      <c r="BW106" s="180"/>
    </row>
    <row r="107" spans="1:75" ht="30" customHeight="1">
      <c r="A107" s="158" t="s">
        <v>511</v>
      </c>
      <c r="B107" s="159" t="s">
        <v>237</v>
      </c>
      <c r="C107" s="180" t="s">
        <v>792</v>
      </c>
      <c r="D107" s="180" t="s">
        <v>211</v>
      </c>
      <c r="E107" s="180">
        <v>2014</v>
      </c>
      <c r="F107" s="180">
        <v>2017</v>
      </c>
      <c r="G107" s="180"/>
      <c r="H107" s="180">
        <v>1.667</v>
      </c>
      <c r="I107" s="180">
        <v>9.957</v>
      </c>
      <c r="J107" s="158"/>
      <c r="K107" s="180">
        <v>1.328</v>
      </c>
      <c r="L107" s="180">
        <f>6.063+1.736</f>
        <v>7.7989999999999995</v>
      </c>
      <c r="M107" s="158" t="s">
        <v>478</v>
      </c>
      <c r="N107" s="180"/>
      <c r="O107" s="191">
        <v>8.124</v>
      </c>
      <c r="P107" s="180"/>
      <c r="Q107" s="180"/>
      <c r="R107" s="180"/>
      <c r="S107" s="180"/>
      <c r="T107" s="191">
        <f>I107</f>
        <v>9.957</v>
      </c>
      <c r="U107" s="191">
        <f t="shared" si="17"/>
        <v>9.860000000000001</v>
      </c>
      <c r="V107" s="180"/>
      <c r="W107" s="191">
        <f>I107</f>
        <v>9.957</v>
      </c>
      <c r="X107" s="180">
        <v>1.736</v>
      </c>
      <c r="Y107" s="180"/>
      <c r="Z107" s="180"/>
      <c r="AA107" s="180"/>
      <c r="AB107" s="180"/>
      <c r="AC107" s="180"/>
      <c r="AD107" s="180"/>
      <c r="AE107" s="180"/>
      <c r="AF107" s="180"/>
      <c r="AG107" s="180"/>
      <c r="AH107" s="180"/>
      <c r="AI107" s="180">
        <v>6.063</v>
      </c>
      <c r="AJ107" s="180"/>
      <c r="AK107" s="180"/>
      <c r="AL107" s="180">
        <v>6.063</v>
      </c>
      <c r="AM107" s="180"/>
      <c r="AN107" s="180">
        <f>AQ107+AR107</f>
        <v>7.955</v>
      </c>
      <c r="AO107" s="180"/>
      <c r="AP107" s="180"/>
      <c r="AQ107" s="180">
        <v>7.955</v>
      </c>
      <c r="AR107" s="180"/>
      <c r="AS107" s="180"/>
      <c r="AT107" s="180"/>
      <c r="AU107" s="180"/>
      <c r="AV107" s="180"/>
      <c r="AW107" s="180"/>
      <c r="AX107" s="180">
        <v>0.169</v>
      </c>
      <c r="AY107" s="180"/>
      <c r="AZ107" s="180"/>
      <c r="BA107" s="180"/>
      <c r="BB107" s="180">
        <v>0.169</v>
      </c>
      <c r="BC107" s="180">
        <v>3.894</v>
      </c>
      <c r="BD107" s="180"/>
      <c r="BE107" s="180"/>
      <c r="BF107" s="180">
        <f>BC107-BG107</f>
        <v>2.2880000000000003</v>
      </c>
      <c r="BG107" s="180">
        <f>15.947-BG106</f>
        <v>1.6059999999999999</v>
      </c>
      <c r="BH107" s="191">
        <v>1.736</v>
      </c>
      <c r="BI107" s="180"/>
      <c r="BJ107" s="180"/>
      <c r="BK107" s="191">
        <v>1.736</v>
      </c>
      <c r="BL107" s="180"/>
      <c r="BM107" s="191">
        <f>BC107+AS107+AI107</f>
        <v>9.957</v>
      </c>
      <c r="BN107" s="191"/>
      <c r="BO107" s="191"/>
      <c r="BP107" s="191">
        <f t="shared" si="18"/>
        <v>8.350999999999999</v>
      </c>
      <c r="BQ107" s="191">
        <f t="shared" si="18"/>
        <v>1.6059999999999999</v>
      </c>
      <c r="BR107" s="191">
        <f>AN107+AX107+BH107</f>
        <v>9.860000000000001</v>
      </c>
      <c r="BS107" s="191"/>
      <c r="BT107" s="191"/>
      <c r="BU107" s="191">
        <f t="shared" si="19"/>
        <v>9.691</v>
      </c>
      <c r="BV107" s="191">
        <f t="shared" si="19"/>
        <v>0.169</v>
      </c>
      <c r="BW107" s="180"/>
    </row>
    <row r="108" spans="1:75" ht="39.75" customHeight="1">
      <c r="A108" s="153" t="s">
        <v>513</v>
      </c>
      <c r="B108" s="154" t="s">
        <v>516</v>
      </c>
      <c r="C108" s="187"/>
      <c r="D108" s="187"/>
      <c r="E108" s="187"/>
      <c r="F108" s="187"/>
      <c r="G108" s="187"/>
      <c r="H108" s="187"/>
      <c r="I108" s="187"/>
      <c r="J108" s="192"/>
      <c r="K108" s="187"/>
      <c r="L108" s="187"/>
      <c r="M108" s="192"/>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row>
    <row r="109" spans="1:75" ht="39.75" customHeight="1">
      <c r="A109" s="158" t="s">
        <v>513</v>
      </c>
      <c r="B109" s="159" t="s">
        <v>238</v>
      </c>
      <c r="C109" s="180" t="s">
        <v>793</v>
      </c>
      <c r="D109" s="180" t="s">
        <v>251</v>
      </c>
      <c r="E109" s="180">
        <v>2014</v>
      </c>
      <c r="F109" s="180">
        <v>2015</v>
      </c>
      <c r="G109" s="180"/>
      <c r="H109" s="180">
        <v>0.607</v>
      </c>
      <c r="I109" s="180">
        <v>3.482</v>
      </c>
      <c r="J109" s="158" t="s">
        <v>214</v>
      </c>
      <c r="K109" s="180">
        <v>0.607</v>
      </c>
      <c r="L109" s="180">
        <v>3.482</v>
      </c>
      <c r="M109" s="158"/>
      <c r="N109" s="180"/>
      <c r="O109" s="191">
        <v>5.133</v>
      </c>
      <c r="P109" s="180"/>
      <c r="Q109" s="180"/>
      <c r="R109" s="180"/>
      <c r="S109" s="180"/>
      <c r="T109" s="191">
        <f>I109</f>
        <v>3.482</v>
      </c>
      <c r="U109" s="191">
        <f t="shared" si="17"/>
        <v>5.133</v>
      </c>
      <c r="V109" s="180"/>
      <c r="W109" s="191">
        <f>I109</f>
        <v>3.482</v>
      </c>
      <c r="X109" s="180"/>
      <c r="Y109" s="180"/>
      <c r="Z109" s="180"/>
      <c r="AA109" s="180"/>
      <c r="AB109" s="180"/>
      <c r="AC109" s="180"/>
      <c r="AD109" s="180"/>
      <c r="AE109" s="180"/>
      <c r="AF109" s="180"/>
      <c r="AG109" s="180"/>
      <c r="AH109" s="180"/>
      <c r="AI109" s="180">
        <v>3.482</v>
      </c>
      <c r="AJ109" s="180"/>
      <c r="AK109" s="180"/>
      <c r="AL109" s="180"/>
      <c r="AM109" s="180">
        <v>3.482</v>
      </c>
      <c r="AN109" s="180">
        <f>AQ109+AR109</f>
        <v>5.133</v>
      </c>
      <c r="AO109" s="180"/>
      <c r="AP109" s="180"/>
      <c r="AQ109" s="180">
        <f>5.133-AR109</f>
        <v>1.6509999999999998</v>
      </c>
      <c r="AR109" s="180">
        <v>3.482</v>
      </c>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91">
        <f>BC109+AS109+AI109</f>
        <v>3.482</v>
      </c>
      <c r="BN109" s="191"/>
      <c r="BO109" s="191"/>
      <c r="BP109" s="191">
        <f>BF109+AV109+AL109</f>
        <v>0</v>
      </c>
      <c r="BQ109" s="191">
        <f>BG109+AW109+AM109</f>
        <v>3.482</v>
      </c>
      <c r="BR109" s="191">
        <f aca="true" t="shared" si="20" ref="BR109:BR117">AN109+AX109+BH109</f>
        <v>5.133</v>
      </c>
      <c r="BS109" s="191"/>
      <c r="BT109" s="191"/>
      <c r="BU109" s="191">
        <f aca="true" t="shared" si="21" ref="BU109:BU117">AQ109+BA109+BK109</f>
        <v>1.6509999999999998</v>
      </c>
      <c r="BV109" s="191">
        <f aca="true" t="shared" si="22" ref="BV109:BV117">AR109+BB109+BL109</f>
        <v>3.482</v>
      </c>
      <c r="BW109" s="180"/>
    </row>
    <row r="110" spans="1:75" ht="39.75" customHeight="1" hidden="1" outlineLevel="1">
      <c r="A110" s="153" t="s">
        <v>517</v>
      </c>
      <c r="B110" s="154" t="s">
        <v>518</v>
      </c>
      <c r="C110" s="187"/>
      <c r="D110" s="187"/>
      <c r="E110" s="187"/>
      <c r="F110" s="187"/>
      <c r="G110" s="187"/>
      <c r="H110" s="187"/>
      <c r="I110" s="187"/>
      <c r="J110" s="192"/>
      <c r="K110" s="187"/>
      <c r="L110" s="187"/>
      <c r="M110" s="192"/>
      <c r="N110" s="187"/>
      <c r="O110" s="187"/>
      <c r="P110" s="187"/>
      <c r="Q110" s="187"/>
      <c r="R110" s="187"/>
      <c r="S110" s="187"/>
      <c r="T110" s="187"/>
      <c r="U110" s="187">
        <f t="shared" si="17"/>
        <v>0</v>
      </c>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f t="shared" si="20"/>
        <v>0</v>
      </c>
      <c r="BS110" s="187"/>
      <c r="BT110" s="187"/>
      <c r="BU110" s="187">
        <f t="shared" si="21"/>
        <v>0</v>
      </c>
      <c r="BV110" s="187">
        <f t="shared" si="22"/>
        <v>0</v>
      </c>
      <c r="BW110" s="187"/>
    </row>
    <row r="111" spans="1:75" ht="30" customHeight="1" hidden="1" outlineLevel="1">
      <c r="A111" s="158" t="s">
        <v>517</v>
      </c>
      <c r="B111" s="159" t="s">
        <v>487</v>
      </c>
      <c r="C111" s="180"/>
      <c r="D111" s="180"/>
      <c r="E111" s="180"/>
      <c r="F111" s="180"/>
      <c r="G111" s="180"/>
      <c r="H111" s="180"/>
      <c r="I111" s="180"/>
      <c r="J111" s="158"/>
      <c r="K111" s="180"/>
      <c r="L111" s="180"/>
      <c r="M111" s="158"/>
      <c r="N111" s="180"/>
      <c r="O111" s="180"/>
      <c r="P111" s="180"/>
      <c r="Q111" s="180"/>
      <c r="R111" s="180"/>
      <c r="S111" s="180"/>
      <c r="T111" s="180"/>
      <c r="U111" s="180">
        <f t="shared" si="17"/>
        <v>0</v>
      </c>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f t="shared" si="20"/>
        <v>0</v>
      </c>
      <c r="BS111" s="180"/>
      <c r="BT111" s="180"/>
      <c r="BU111" s="180">
        <f t="shared" si="21"/>
        <v>0</v>
      </c>
      <c r="BV111" s="180">
        <f t="shared" si="22"/>
        <v>0</v>
      </c>
      <c r="BW111" s="180"/>
    </row>
    <row r="112" spans="1:75" ht="30" customHeight="1" hidden="1" outlineLevel="1">
      <c r="A112" s="158" t="s">
        <v>517</v>
      </c>
      <c r="B112" s="159" t="s">
        <v>487</v>
      </c>
      <c r="C112" s="180"/>
      <c r="D112" s="180"/>
      <c r="E112" s="180"/>
      <c r="F112" s="180"/>
      <c r="G112" s="180"/>
      <c r="H112" s="180"/>
      <c r="I112" s="180"/>
      <c r="J112" s="158"/>
      <c r="K112" s="180"/>
      <c r="L112" s="180"/>
      <c r="M112" s="158"/>
      <c r="N112" s="180"/>
      <c r="O112" s="180"/>
      <c r="P112" s="180"/>
      <c r="Q112" s="180"/>
      <c r="R112" s="180"/>
      <c r="S112" s="180"/>
      <c r="T112" s="180"/>
      <c r="U112" s="180">
        <f t="shared" si="17"/>
        <v>0</v>
      </c>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f t="shared" si="20"/>
        <v>0</v>
      </c>
      <c r="BS112" s="180"/>
      <c r="BT112" s="180"/>
      <c r="BU112" s="180">
        <f t="shared" si="21"/>
        <v>0</v>
      </c>
      <c r="BV112" s="180">
        <f t="shared" si="22"/>
        <v>0</v>
      </c>
      <c r="BW112" s="180"/>
    </row>
    <row r="113" spans="1:75" ht="30" customHeight="1" hidden="1" outlineLevel="1">
      <c r="A113" s="158" t="s">
        <v>536</v>
      </c>
      <c r="B113" s="159" t="s">
        <v>536</v>
      </c>
      <c r="C113" s="180"/>
      <c r="D113" s="180"/>
      <c r="E113" s="180"/>
      <c r="F113" s="180"/>
      <c r="G113" s="180"/>
      <c r="H113" s="180"/>
      <c r="I113" s="180"/>
      <c r="J113" s="158"/>
      <c r="K113" s="180"/>
      <c r="L113" s="180"/>
      <c r="M113" s="158"/>
      <c r="N113" s="180"/>
      <c r="O113" s="180"/>
      <c r="P113" s="180"/>
      <c r="Q113" s="180"/>
      <c r="R113" s="180"/>
      <c r="S113" s="180"/>
      <c r="T113" s="180"/>
      <c r="U113" s="180">
        <f t="shared" si="17"/>
        <v>0</v>
      </c>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f t="shared" si="20"/>
        <v>0</v>
      </c>
      <c r="BS113" s="180"/>
      <c r="BT113" s="180"/>
      <c r="BU113" s="180">
        <f t="shared" si="21"/>
        <v>0</v>
      </c>
      <c r="BV113" s="180">
        <f t="shared" si="22"/>
        <v>0</v>
      </c>
      <c r="BW113" s="180"/>
    </row>
    <row r="114" spans="1:75" ht="60" customHeight="1" hidden="1" outlineLevel="1">
      <c r="A114" s="153" t="s">
        <v>519</v>
      </c>
      <c r="B114" s="154" t="s">
        <v>520</v>
      </c>
      <c r="C114" s="187"/>
      <c r="D114" s="187"/>
      <c r="E114" s="187"/>
      <c r="F114" s="187"/>
      <c r="G114" s="187"/>
      <c r="H114" s="187"/>
      <c r="I114" s="187"/>
      <c r="J114" s="192"/>
      <c r="K114" s="187"/>
      <c r="L114" s="187"/>
      <c r="M114" s="192"/>
      <c r="N114" s="187"/>
      <c r="O114" s="187"/>
      <c r="P114" s="187"/>
      <c r="Q114" s="187"/>
      <c r="R114" s="187"/>
      <c r="S114" s="187"/>
      <c r="T114" s="187"/>
      <c r="U114" s="187">
        <f t="shared" si="17"/>
        <v>0</v>
      </c>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f t="shared" si="20"/>
        <v>0</v>
      </c>
      <c r="BS114" s="187"/>
      <c r="BT114" s="187"/>
      <c r="BU114" s="187">
        <f t="shared" si="21"/>
        <v>0</v>
      </c>
      <c r="BV114" s="187">
        <f t="shared" si="22"/>
        <v>0</v>
      </c>
      <c r="BW114" s="187"/>
    </row>
    <row r="115" spans="1:75" ht="30" customHeight="1" hidden="1" outlineLevel="1">
      <c r="A115" s="158" t="s">
        <v>519</v>
      </c>
      <c r="B115" s="159" t="s">
        <v>487</v>
      </c>
      <c r="C115" s="180"/>
      <c r="D115" s="180"/>
      <c r="E115" s="180"/>
      <c r="F115" s="180"/>
      <c r="G115" s="180"/>
      <c r="H115" s="180"/>
      <c r="I115" s="180"/>
      <c r="J115" s="158"/>
      <c r="K115" s="180"/>
      <c r="L115" s="180"/>
      <c r="M115" s="158"/>
      <c r="N115" s="180"/>
      <c r="O115" s="180"/>
      <c r="P115" s="180"/>
      <c r="Q115" s="180"/>
      <c r="R115" s="180"/>
      <c r="S115" s="180"/>
      <c r="T115" s="180"/>
      <c r="U115" s="180">
        <f t="shared" si="17"/>
        <v>0</v>
      </c>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f t="shared" si="20"/>
        <v>0</v>
      </c>
      <c r="BS115" s="180"/>
      <c r="BT115" s="180"/>
      <c r="BU115" s="180">
        <f t="shared" si="21"/>
        <v>0</v>
      </c>
      <c r="BV115" s="180">
        <f t="shared" si="22"/>
        <v>0</v>
      </c>
      <c r="BW115" s="180"/>
    </row>
    <row r="116" spans="1:75" ht="30" customHeight="1" hidden="1" outlineLevel="1">
      <c r="A116" s="158" t="s">
        <v>519</v>
      </c>
      <c r="B116" s="159" t="s">
        <v>487</v>
      </c>
      <c r="C116" s="180"/>
      <c r="D116" s="180"/>
      <c r="E116" s="180"/>
      <c r="F116" s="180"/>
      <c r="G116" s="180"/>
      <c r="H116" s="180"/>
      <c r="I116" s="180"/>
      <c r="J116" s="158"/>
      <c r="K116" s="180"/>
      <c r="L116" s="180"/>
      <c r="M116" s="158"/>
      <c r="N116" s="180"/>
      <c r="O116" s="180"/>
      <c r="P116" s="180"/>
      <c r="Q116" s="180"/>
      <c r="R116" s="180"/>
      <c r="S116" s="180"/>
      <c r="T116" s="180"/>
      <c r="U116" s="180">
        <f t="shared" si="17"/>
        <v>0</v>
      </c>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f t="shared" si="20"/>
        <v>0</v>
      </c>
      <c r="BS116" s="180"/>
      <c r="BT116" s="180"/>
      <c r="BU116" s="180">
        <f t="shared" si="21"/>
        <v>0</v>
      </c>
      <c r="BV116" s="180">
        <f t="shared" si="22"/>
        <v>0</v>
      </c>
      <c r="BW116" s="180"/>
    </row>
    <row r="117" spans="1:75" ht="30" customHeight="1" hidden="1" outlineLevel="1">
      <c r="A117" s="158" t="s">
        <v>536</v>
      </c>
      <c r="B117" s="159" t="s">
        <v>536</v>
      </c>
      <c r="C117" s="180"/>
      <c r="D117" s="180"/>
      <c r="E117" s="180"/>
      <c r="F117" s="180"/>
      <c r="G117" s="180"/>
      <c r="H117" s="180"/>
      <c r="I117" s="180"/>
      <c r="J117" s="158"/>
      <c r="K117" s="180"/>
      <c r="L117" s="180"/>
      <c r="M117" s="158"/>
      <c r="N117" s="180"/>
      <c r="O117" s="180"/>
      <c r="P117" s="180"/>
      <c r="Q117" s="180"/>
      <c r="R117" s="180"/>
      <c r="S117" s="180"/>
      <c r="T117" s="180"/>
      <c r="U117" s="180">
        <f t="shared" si="17"/>
        <v>0</v>
      </c>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f t="shared" si="20"/>
        <v>0</v>
      </c>
      <c r="BS117" s="180"/>
      <c r="BT117" s="180"/>
      <c r="BU117" s="180">
        <f t="shared" si="21"/>
        <v>0</v>
      </c>
      <c r="BV117" s="180">
        <f t="shared" si="22"/>
        <v>0</v>
      </c>
      <c r="BW117" s="180"/>
    </row>
    <row r="118" spans="1:75" ht="60" customHeight="1" collapsed="1">
      <c r="A118" s="153" t="s">
        <v>336</v>
      </c>
      <c r="B118" s="154" t="s">
        <v>521</v>
      </c>
      <c r="C118" s="187"/>
      <c r="D118" s="187"/>
      <c r="E118" s="187"/>
      <c r="F118" s="187"/>
      <c r="G118" s="187"/>
      <c r="H118" s="187"/>
      <c r="I118" s="187"/>
      <c r="J118" s="192"/>
      <c r="K118" s="187"/>
      <c r="L118" s="187"/>
      <c r="M118" s="192"/>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c r="BE118" s="187"/>
      <c r="BF118" s="187"/>
      <c r="BG118" s="187"/>
      <c r="BH118" s="187"/>
      <c r="BI118" s="187"/>
      <c r="BJ118" s="187"/>
      <c r="BK118" s="187"/>
      <c r="BL118" s="187"/>
      <c r="BM118" s="187"/>
      <c r="BN118" s="187"/>
      <c r="BO118" s="187"/>
      <c r="BP118" s="187"/>
      <c r="BQ118" s="187"/>
      <c r="BR118" s="187"/>
      <c r="BS118" s="187"/>
      <c r="BT118" s="187"/>
      <c r="BU118" s="187"/>
      <c r="BV118" s="187"/>
      <c r="BW118" s="187"/>
    </row>
    <row r="119" spans="1:75" ht="39.75" customHeight="1" hidden="1" outlineLevel="1">
      <c r="A119" s="153" t="s">
        <v>394</v>
      </c>
      <c r="B119" s="154" t="s">
        <v>522</v>
      </c>
      <c r="C119" s="187"/>
      <c r="D119" s="187"/>
      <c r="E119" s="187"/>
      <c r="F119" s="187"/>
      <c r="G119" s="187"/>
      <c r="H119" s="187"/>
      <c r="I119" s="187"/>
      <c r="J119" s="192"/>
      <c r="K119" s="187"/>
      <c r="L119" s="187"/>
      <c r="M119" s="192"/>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7"/>
      <c r="BU119" s="187"/>
      <c r="BV119" s="187"/>
      <c r="BW119" s="187"/>
    </row>
    <row r="120" spans="1:75" ht="30" customHeight="1" hidden="1" outlineLevel="1">
      <c r="A120" s="158" t="s">
        <v>394</v>
      </c>
      <c r="B120" s="159" t="s">
        <v>487</v>
      </c>
      <c r="C120" s="180"/>
      <c r="D120" s="180"/>
      <c r="E120" s="180"/>
      <c r="F120" s="180"/>
      <c r="G120" s="180"/>
      <c r="H120" s="180"/>
      <c r="I120" s="180"/>
      <c r="J120" s="158"/>
      <c r="K120" s="180"/>
      <c r="L120" s="180"/>
      <c r="M120" s="158"/>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row>
    <row r="121" spans="1:75" ht="30" customHeight="1" hidden="1" outlineLevel="1">
      <c r="A121" s="158" t="s">
        <v>394</v>
      </c>
      <c r="B121" s="159" t="s">
        <v>487</v>
      </c>
      <c r="C121" s="180"/>
      <c r="D121" s="180"/>
      <c r="E121" s="180"/>
      <c r="F121" s="180"/>
      <c r="G121" s="180"/>
      <c r="H121" s="180"/>
      <c r="I121" s="180"/>
      <c r="J121" s="158"/>
      <c r="K121" s="180"/>
      <c r="L121" s="180"/>
      <c r="M121" s="158"/>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row>
    <row r="122" spans="1:75" ht="30" customHeight="1" hidden="1" outlineLevel="1">
      <c r="A122" s="158" t="s">
        <v>536</v>
      </c>
      <c r="B122" s="159" t="s">
        <v>536</v>
      </c>
      <c r="C122" s="180"/>
      <c r="D122" s="180"/>
      <c r="E122" s="180"/>
      <c r="F122" s="180"/>
      <c r="G122" s="180"/>
      <c r="H122" s="180"/>
      <c r="I122" s="180"/>
      <c r="J122" s="158"/>
      <c r="K122" s="180"/>
      <c r="L122" s="180"/>
      <c r="M122" s="158"/>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row>
    <row r="123" spans="1:75" ht="39.75" customHeight="1" hidden="1" outlineLevel="1">
      <c r="A123" s="153" t="s">
        <v>395</v>
      </c>
      <c r="B123" s="154" t="s">
        <v>523</v>
      </c>
      <c r="C123" s="187"/>
      <c r="D123" s="187"/>
      <c r="E123" s="187"/>
      <c r="F123" s="187"/>
      <c r="G123" s="187"/>
      <c r="H123" s="187"/>
      <c r="I123" s="187"/>
      <c r="J123" s="192"/>
      <c r="K123" s="187"/>
      <c r="L123" s="187"/>
      <c r="M123" s="192"/>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row>
    <row r="124" spans="1:75" ht="30" customHeight="1" hidden="1" outlineLevel="1">
      <c r="A124" s="158" t="s">
        <v>395</v>
      </c>
      <c r="B124" s="159" t="s">
        <v>487</v>
      </c>
      <c r="C124" s="180"/>
      <c r="D124" s="180"/>
      <c r="E124" s="180"/>
      <c r="F124" s="180"/>
      <c r="G124" s="180"/>
      <c r="H124" s="180"/>
      <c r="I124" s="180"/>
      <c r="J124" s="158"/>
      <c r="K124" s="180"/>
      <c r="L124" s="180"/>
      <c r="M124" s="158"/>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row>
    <row r="125" spans="1:75" ht="30" customHeight="1" hidden="1" outlineLevel="1">
      <c r="A125" s="158" t="s">
        <v>395</v>
      </c>
      <c r="B125" s="159" t="s">
        <v>487</v>
      </c>
      <c r="C125" s="180"/>
      <c r="D125" s="180"/>
      <c r="E125" s="180"/>
      <c r="F125" s="180"/>
      <c r="G125" s="180"/>
      <c r="H125" s="180"/>
      <c r="I125" s="180"/>
      <c r="J125" s="158"/>
      <c r="K125" s="180"/>
      <c r="L125" s="180"/>
      <c r="M125" s="158"/>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row>
    <row r="126" spans="1:75" ht="30" customHeight="1" hidden="1" outlineLevel="1">
      <c r="A126" s="158" t="s">
        <v>536</v>
      </c>
      <c r="B126" s="159" t="s">
        <v>536</v>
      </c>
      <c r="C126" s="180"/>
      <c r="D126" s="180"/>
      <c r="E126" s="180"/>
      <c r="F126" s="180"/>
      <c r="G126" s="180"/>
      <c r="H126" s="180"/>
      <c r="I126" s="180"/>
      <c r="J126" s="158"/>
      <c r="K126" s="180"/>
      <c r="L126" s="180"/>
      <c r="M126" s="158"/>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row>
    <row r="127" spans="1:75" ht="60" customHeight="1" collapsed="1">
      <c r="A127" s="153" t="s">
        <v>524</v>
      </c>
      <c r="B127" s="154" t="s">
        <v>525</v>
      </c>
      <c r="C127" s="187"/>
      <c r="D127" s="187"/>
      <c r="E127" s="187"/>
      <c r="F127" s="187"/>
      <c r="G127" s="187"/>
      <c r="H127" s="187"/>
      <c r="I127" s="187"/>
      <c r="J127" s="192"/>
      <c r="K127" s="187"/>
      <c r="L127" s="187"/>
      <c r="M127" s="192"/>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row>
    <row r="128" spans="1:75" ht="60" customHeight="1" hidden="1" outlineLevel="1">
      <c r="A128" s="153" t="s">
        <v>526</v>
      </c>
      <c r="B128" s="154" t="s">
        <v>527</v>
      </c>
      <c r="C128" s="187"/>
      <c r="D128" s="187"/>
      <c r="E128" s="187"/>
      <c r="F128" s="187"/>
      <c r="G128" s="187"/>
      <c r="H128" s="187"/>
      <c r="I128" s="187"/>
      <c r="J128" s="192"/>
      <c r="K128" s="187"/>
      <c r="L128" s="187"/>
      <c r="M128" s="192"/>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row>
    <row r="129" spans="1:75" ht="30" customHeight="1" hidden="1" outlineLevel="1">
      <c r="A129" s="161" t="s">
        <v>526</v>
      </c>
      <c r="B129" s="162" t="s">
        <v>487</v>
      </c>
      <c r="C129" s="188"/>
      <c r="D129" s="188"/>
      <c r="E129" s="188"/>
      <c r="F129" s="188"/>
      <c r="G129" s="188"/>
      <c r="H129" s="188"/>
      <c r="I129" s="188"/>
      <c r="J129" s="161"/>
      <c r="K129" s="188"/>
      <c r="L129" s="188"/>
      <c r="M129" s="161"/>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row>
    <row r="130" spans="1:75" ht="30" customHeight="1" hidden="1" outlineLevel="1">
      <c r="A130" s="161" t="s">
        <v>526</v>
      </c>
      <c r="B130" s="162" t="s">
        <v>487</v>
      </c>
      <c r="C130" s="188"/>
      <c r="D130" s="188"/>
      <c r="E130" s="188"/>
      <c r="F130" s="188"/>
      <c r="G130" s="188"/>
      <c r="H130" s="188"/>
      <c r="I130" s="188"/>
      <c r="J130" s="161"/>
      <c r="K130" s="188"/>
      <c r="L130" s="188"/>
      <c r="M130" s="161"/>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row>
    <row r="131" spans="1:75" ht="30" customHeight="1" hidden="1" outlineLevel="1">
      <c r="A131" s="161" t="s">
        <v>536</v>
      </c>
      <c r="B131" s="162" t="s">
        <v>536</v>
      </c>
      <c r="C131" s="188"/>
      <c r="D131" s="188"/>
      <c r="E131" s="188"/>
      <c r="F131" s="188"/>
      <c r="G131" s="188"/>
      <c r="H131" s="188"/>
      <c r="I131" s="188"/>
      <c r="J131" s="161"/>
      <c r="K131" s="188"/>
      <c r="L131" s="188"/>
      <c r="M131" s="161"/>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row>
    <row r="132" spans="1:75" ht="60" customHeight="1" hidden="1" outlineLevel="1">
      <c r="A132" s="153" t="s">
        <v>528</v>
      </c>
      <c r="B132" s="154" t="s">
        <v>529</v>
      </c>
      <c r="C132" s="187"/>
      <c r="D132" s="187"/>
      <c r="E132" s="187"/>
      <c r="F132" s="187"/>
      <c r="G132" s="187"/>
      <c r="H132" s="187"/>
      <c r="I132" s="187"/>
      <c r="J132" s="192"/>
      <c r="K132" s="187"/>
      <c r="L132" s="187"/>
      <c r="M132" s="192"/>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row>
    <row r="133" spans="1:75" ht="30" customHeight="1" hidden="1" outlineLevel="1">
      <c r="A133" s="161" t="s">
        <v>528</v>
      </c>
      <c r="B133" s="162" t="s">
        <v>487</v>
      </c>
      <c r="C133" s="188"/>
      <c r="D133" s="188"/>
      <c r="E133" s="188"/>
      <c r="F133" s="188"/>
      <c r="G133" s="188"/>
      <c r="H133" s="188"/>
      <c r="I133" s="188"/>
      <c r="J133" s="161"/>
      <c r="K133" s="188"/>
      <c r="L133" s="188"/>
      <c r="M133" s="161"/>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row>
    <row r="134" spans="1:75" ht="30" customHeight="1" hidden="1" outlineLevel="1">
      <c r="A134" s="161" t="s">
        <v>528</v>
      </c>
      <c r="B134" s="162" t="s">
        <v>487</v>
      </c>
      <c r="C134" s="188"/>
      <c r="D134" s="188"/>
      <c r="E134" s="188"/>
      <c r="F134" s="188"/>
      <c r="G134" s="188"/>
      <c r="H134" s="188"/>
      <c r="I134" s="188"/>
      <c r="J134" s="161"/>
      <c r="K134" s="188"/>
      <c r="L134" s="188"/>
      <c r="M134" s="161"/>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row>
    <row r="135" spans="1:75" ht="30" customHeight="1" hidden="1" outlineLevel="1">
      <c r="A135" s="161" t="s">
        <v>536</v>
      </c>
      <c r="B135" s="162" t="s">
        <v>536</v>
      </c>
      <c r="C135" s="188"/>
      <c r="D135" s="188"/>
      <c r="E135" s="188"/>
      <c r="F135" s="188"/>
      <c r="G135" s="188"/>
      <c r="H135" s="188"/>
      <c r="I135" s="188"/>
      <c r="J135" s="161"/>
      <c r="K135" s="188"/>
      <c r="L135" s="188"/>
      <c r="M135" s="161"/>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row>
    <row r="136" spans="1:75" ht="39.75" customHeight="1" collapsed="1">
      <c r="A136" s="153" t="s">
        <v>530</v>
      </c>
      <c r="B136" s="154" t="s">
        <v>531</v>
      </c>
      <c r="C136" s="187"/>
      <c r="D136" s="187"/>
      <c r="E136" s="187"/>
      <c r="F136" s="187"/>
      <c r="G136" s="187"/>
      <c r="H136" s="187"/>
      <c r="I136" s="187"/>
      <c r="J136" s="192"/>
      <c r="K136" s="187"/>
      <c r="L136" s="187"/>
      <c r="M136" s="192"/>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row>
    <row r="137" spans="1:75" ht="30" customHeight="1">
      <c r="A137" s="164" t="s">
        <v>530</v>
      </c>
      <c r="B137" s="165" t="s">
        <v>270</v>
      </c>
      <c r="C137" s="189" t="s">
        <v>794</v>
      </c>
      <c r="D137" s="189" t="s">
        <v>251</v>
      </c>
      <c r="E137" s="189">
        <v>2016</v>
      </c>
      <c r="F137" s="189">
        <v>2016</v>
      </c>
      <c r="G137" s="189"/>
      <c r="H137" s="189">
        <v>0.105</v>
      </c>
      <c r="I137" s="189">
        <v>0.605</v>
      </c>
      <c r="J137" s="164" t="s">
        <v>691</v>
      </c>
      <c r="K137" s="189">
        <v>0.105</v>
      </c>
      <c r="L137" s="189">
        <v>0.605</v>
      </c>
      <c r="M137" s="164"/>
      <c r="N137" s="189"/>
      <c r="O137" s="219">
        <v>0.715</v>
      </c>
      <c r="P137" s="189"/>
      <c r="Q137" s="189"/>
      <c r="R137" s="189"/>
      <c r="S137" s="189"/>
      <c r="T137" s="189">
        <f>I137</f>
        <v>0.605</v>
      </c>
      <c r="U137" s="189">
        <f t="shared" si="17"/>
        <v>0.715</v>
      </c>
      <c r="V137" s="189"/>
      <c r="W137" s="189">
        <f>I137</f>
        <v>0.605</v>
      </c>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v>0.605</v>
      </c>
      <c r="AT137" s="189"/>
      <c r="AU137" s="189"/>
      <c r="AV137" s="189">
        <v>0.605</v>
      </c>
      <c r="AW137" s="189"/>
      <c r="AX137" s="189">
        <v>0.715</v>
      </c>
      <c r="AY137" s="189"/>
      <c r="AZ137" s="189"/>
      <c r="BA137" s="189">
        <v>0.715</v>
      </c>
      <c r="BB137" s="189"/>
      <c r="BC137" s="189"/>
      <c r="BD137" s="189"/>
      <c r="BE137" s="189"/>
      <c r="BF137" s="189"/>
      <c r="BG137" s="189"/>
      <c r="BH137" s="189"/>
      <c r="BI137" s="189"/>
      <c r="BJ137" s="189"/>
      <c r="BK137" s="189"/>
      <c r="BL137" s="189"/>
      <c r="BM137" s="219">
        <f>BC137+AS137+AI137</f>
        <v>0.605</v>
      </c>
      <c r="BN137" s="219"/>
      <c r="BO137" s="219"/>
      <c r="BP137" s="219">
        <f aca="true" t="shared" si="23" ref="BP137:BQ141">BF137+AV137+AL137</f>
        <v>0.605</v>
      </c>
      <c r="BQ137" s="219">
        <f t="shared" si="23"/>
        <v>0</v>
      </c>
      <c r="BR137" s="219">
        <f>AN137+AX137+BH137</f>
        <v>0.715</v>
      </c>
      <c r="BS137" s="219"/>
      <c r="BT137" s="219"/>
      <c r="BU137" s="219">
        <f aca="true" t="shared" si="24" ref="BU137:BV141">AQ137+BA137+BK137</f>
        <v>0.715</v>
      </c>
      <c r="BV137" s="219">
        <f t="shared" si="24"/>
        <v>0</v>
      </c>
      <c r="BW137" s="189"/>
    </row>
    <row r="138" spans="1:75" ht="39.75" customHeight="1">
      <c r="A138" s="164" t="s">
        <v>530</v>
      </c>
      <c r="B138" s="165" t="s">
        <v>271</v>
      </c>
      <c r="C138" s="189" t="s">
        <v>795</v>
      </c>
      <c r="D138" s="189" t="s">
        <v>253</v>
      </c>
      <c r="E138" s="189">
        <v>2017</v>
      </c>
      <c r="F138" s="189">
        <v>2017</v>
      </c>
      <c r="G138" s="189"/>
      <c r="H138" s="189">
        <v>0.674</v>
      </c>
      <c r="I138" s="189">
        <v>3.151</v>
      </c>
      <c r="J138" s="164" t="s">
        <v>692</v>
      </c>
      <c r="K138" s="189"/>
      <c r="L138" s="219">
        <v>0</v>
      </c>
      <c r="M138" s="164"/>
      <c r="N138" s="189"/>
      <c r="O138" s="219">
        <v>0</v>
      </c>
      <c r="P138" s="189"/>
      <c r="Q138" s="189"/>
      <c r="R138" s="189"/>
      <c r="S138" s="189"/>
      <c r="T138" s="189">
        <f>I138</f>
        <v>3.151</v>
      </c>
      <c r="U138" s="189">
        <f t="shared" si="17"/>
        <v>0</v>
      </c>
      <c r="V138" s="189"/>
      <c r="W138" s="189">
        <f>I138</f>
        <v>3.151</v>
      </c>
      <c r="X138" s="189">
        <v>0</v>
      </c>
      <c r="Y138" s="189"/>
      <c r="Z138" s="189"/>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v>3.151</v>
      </c>
      <c r="BD138" s="189"/>
      <c r="BE138" s="189"/>
      <c r="BF138" s="189">
        <v>3.151</v>
      </c>
      <c r="BG138" s="189"/>
      <c r="BH138" s="219">
        <v>0</v>
      </c>
      <c r="BI138" s="219"/>
      <c r="BJ138" s="219"/>
      <c r="BK138" s="219">
        <v>0</v>
      </c>
      <c r="BL138" s="189"/>
      <c r="BM138" s="219">
        <f>BC138+AS138+AI138</f>
        <v>3.151</v>
      </c>
      <c r="BN138" s="219"/>
      <c r="BO138" s="219"/>
      <c r="BP138" s="219">
        <f t="shared" si="23"/>
        <v>3.151</v>
      </c>
      <c r="BQ138" s="219">
        <f t="shared" si="23"/>
        <v>0</v>
      </c>
      <c r="BR138" s="219">
        <f>AN138+AX138+BH138</f>
        <v>0</v>
      </c>
      <c r="BS138" s="219"/>
      <c r="BT138" s="219"/>
      <c r="BU138" s="219">
        <f t="shared" si="24"/>
        <v>0</v>
      </c>
      <c r="BV138" s="219">
        <f t="shared" si="24"/>
        <v>0</v>
      </c>
      <c r="BW138" s="189"/>
    </row>
    <row r="139" spans="1:75" ht="30" customHeight="1">
      <c r="A139" s="164" t="s">
        <v>530</v>
      </c>
      <c r="B139" s="165" t="s">
        <v>272</v>
      </c>
      <c r="C139" s="189" t="s">
        <v>796</v>
      </c>
      <c r="D139" s="189" t="s">
        <v>253</v>
      </c>
      <c r="E139" s="189">
        <v>2017</v>
      </c>
      <c r="F139" s="189">
        <v>2017</v>
      </c>
      <c r="G139" s="189"/>
      <c r="H139" s="189">
        <v>0.719</v>
      </c>
      <c r="I139" s="189">
        <v>3.992</v>
      </c>
      <c r="J139" s="164" t="s">
        <v>692</v>
      </c>
      <c r="K139" s="189"/>
      <c r="L139" s="219">
        <v>0</v>
      </c>
      <c r="M139" s="164"/>
      <c r="N139" s="189"/>
      <c r="O139" s="219">
        <v>0</v>
      </c>
      <c r="P139" s="189"/>
      <c r="Q139" s="189"/>
      <c r="R139" s="189"/>
      <c r="S139" s="189"/>
      <c r="T139" s="189">
        <f>I139</f>
        <v>3.992</v>
      </c>
      <c r="U139" s="189">
        <f t="shared" si="17"/>
        <v>0</v>
      </c>
      <c r="V139" s="189"/>
      <c r="W139" s="189">
        <f>I139</f>
        <v>3.992</v>
      </c>
      <c r="X139" s="189">
        <v>0</v>
      </c>
      <c r="Y139" s="189"/>
      <c r="Z139" s="189"/>
      <c r="AA139" s="189"/>
      <c r="AB139" s="189"/>
      <c r="AC139" s="189"/>
      <c r="AD139" s="189"/>
      <c r="AE139" s="189"/>
      <c r="AF139" s="189"/>
      <c r="AG139" s="189"/>
      <c r="AH139" s="189"/>
      <c r="AI139" s="189"/>
      <c r="AJ139" s="189"/>
      <c r="AK139" s="189"/>
      <c r="AL139" s="189"/>
      <c r="AM139" s="189"/>
      <c r="AN139" s="189"/>
      <c r="AO139" s="189"/>
      <c r="AP139" s="189"/>
      <c r="AQ139" s="189"/>
      <c r="AR139" s="189"/>
      <c r="AS139" s="189"/>
      <c r="AT139" s="189"/>
      <c r="AU139" s="189"/>
      <c r="AV139" s="189"/>
      <c r="AW139" s="189"/>
      <c r="AX139" s="189"/>
      <c r="AY139" s="189"/>
      <c r="AZ139" s="189"/>
      <c r="BA139" s="189"/>
      <c r="BB139" s="189"/>
      <c r="BC139" s="189">
        <v>3.992</v>
      </c>
      <c r="BD139" s="189"/>
      <c r="BE139" s="189"/>
      <c r="BF139" s="189">
        <v>3.992</v>
      </c>
      <c r="BG139" s="189"/>
      <c r="BH139" s="219">
        <v>0</v>
      </c>
      <c r="BI139" s="219"/>
      <c r="BJ139" s="219"/>
      <c r="BK139" s="219">
        <v>0</v>
      </c>
      <c r="BL139" s="189"/>
      <c r="BM139" s="219">
        <f>BC139+AS139+AI139</f>
        <v>3.992</v>
      </c>
      <c r="BN139" s="219"/>
      <c r="BO139" s="219"/>
      <c r="BP139" s="219">
        <f t="shared" si="23"/>
        <v>3.992</v>
      </c>
      <c r="BQ139" s="219">
        <f t="shared" si="23"/>
        <v>0</v>
      </c>
      <c r="BR139" s="219">
        <f>AN139+AX139+BH139</f>
        <v>0</v>
      </c>
      <c r="BS139" s="219"/>
      <c r="BT139" s="219"/>
      <c r="BU139" s="219">
        <f t="shared" si="24"/>
        <v>0</v>
      </c>
      <c r="BV139" s="219">
        <f t="shared" si="24"/>
        <v>0</v>
      </c>
      <c r="BW139" s="189"/>
    </row>
    <row r="140" spans="1:75" ht="30" customHeight="1">
      <c r="A140" s="164" t="s">
        <v>530</v>
      </c>
      <c r="B140" s="165" t="s">
        <v>273</v>
      </c>
      <c r="C140" s="189" t="s">
        <v>797</v>
      </c>
      <c r="D140" s="189" t="s">
        <v>253</v>
      </c>
      <c r="E140" s="189">
        <v>2017</v>
      </c>
      <c r="F140" s="189">
        <v>2017</v>
      </c>
      <c r="G140" s="189"/>
      <c r="H140" s="189">
        <v>0.17</v>
      </c>
      <c r="I140" s="189">
        <v>0.894</v>
      </c>
      <c r="J140" s="164" t="s">
        <v>302</v>
      </c>
      <c r="K140" s="189"/>
      <c r="L140" s="219">
        <v>0</v>
      </c>
      <c r="M140" s="164"/>
      <c r="N140" s="189"/>
      <c r="O140" s="219">
        <v>0</v>
      </c>
      <c r="P140" s="189"/>
      <c r="Q140" s="189"/>
      <c r="R140" s="189"/>
      <c r="S140" s="189"/>
      <c r="T140" s="189">
        <f>I140</f>
        <v>0.894</v>
      </c>
      <c r="U140" s="189">
        <f t="shared" si="17"/>
        <v>0</v>
      </c>
      <c r="V140" s="189"/>
      <c r="W140" s="189">
        <f>I140</f>
        <v>0.894</v>
      </c>
      <c r="X140" s="189">
        <v>0</v>
      </c>
      <c r="Y140" s="189"/>
      <c r="Z140" s="189"/>
      <c r="AA140" s="189"/>
      <c r="AB140" s="189"/>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89"/>
      <c r="AY140" s="189"/>
      <c r="AZ140" s="189"/>
      <c r="BA140" s="189"/>
      <c r="BB140" s="189"/>
      <c r="BC140" s="189">
        <v>0.894</v>
      </c>
      <c r="BD140" s="189"/>
      <c r="BE140" s="189"/>
      <c r="BF140" s="189">
        <v>0.894</v>
      </c>
      <c r="BG140" s="189"/>
      <c r="BH140" s="219">
        <v>0</v>
      </c>
      <c r="BI140" s="219"/>
      <c r="BJ140" s="219"/>
      <c r="BK140" s="219">
        <v>0</v>
      </c>
      <c r="BL140" s="189"/>
      <c r="BM140" s="219">
        <f>BC140+AS140+AI140</f>
        <v>0.894</v>
      </c>
      <c r="BN140" s="219"/>
      <c r="BO140" s="219"/>
      <c r="BP140" s="219">
        <f t="shared" si="23"/>
        <v>0.894</v>
      </c>
      <c r="BQ140" s="219">
        <f t="shared" si="23"/>
        <v>0</v>
      </c>
      <c r="BR140" s="219">
        <f>AN140+AX140+BH140</f>
        <v>0</v>
      </c>
      <c r="BS140" s="219"/>
      <c r="BT140" s="219"/>
      <c r="BU140" s="219">
        <f t="shared" si="24"/>
        <v>0</v>
      </c>
      <c r="BV140" s="219">
        <f t="shared" si="24"/>
        <v>0</v>
      </c>
      <c r="BW140" s="189"/>
    </row>
    <row r="141" spans="1:75" ht="30" customHeight="1">
      <c r="A141" s="164" t="s">
        <v>530</v>
      </c>
      <c r="B141" s="165" t="s">
        <v>274</v>
      </c>
      <c r="C141" s="189" t="s">
        <v>798</v>
      </c>
      <c r="D141" s="189" t="s">
        <v>253</v>
      </c>
      <c r="E141" s="189">
        <v>2017</v>
      </c>
      <c r="F141" s="189">
        <v>2017</v>
      </c>
      <c r="G141" s="189"/>
      <c r="H141" s="189">
        <v>0.717</v>
      </c>
      <c r="I141" s="189">
        <v>3.944</v>
      </c>
      <c r="J141" s="164" t="s">
        <v>692</v>
      </c>
      <c r="K141" s="189"/>
      <c r="L141" s="219">
        <v>0</v>
      </c>
      <c r="M141" s="164"/>
      <c r="N141" s="189"/>
      <c r="O141" s="219">
        <v>0</v>
      </c>
      <c r="P141" s="189"/>
      <c r="Q141" s="189"/>
      <c r="R141" s="189"/>
      <c r="S141" s="189"/>
      <c r="T141" s="189">
        <f>I141</f>
        <v>3.944</v>
      </c>
      <c r="U141" s="189">
        <f t="shared" si="17"/>
        <v>0</v>
      </c>
      <c r="V141" s="189"/>
      <c r="W141" s="189">
        <f>I141</f>
        <v>3.944</v>
      </c>
      <c r="X141" s="189">
        <v>0</v>
      </c>
      <c r="Y141" s="189"/>
      <c r="Z141" s="189"/>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v>3.944</v>
      </c>
      <c r="BD141" s="189"/>
      <c r="BE141" s="189"/>
      <c r="BF141" s="189">
        <v>3.944</v>
      </c>
      <c r="BG141" s="189"/>
      <c r="BH141" s="219">
        <v>0</v>
      </c>
      <c r="BI141" s="219"/>
      <c r="BJ141" s="219"/>
      <c r="BK141" s="219">
        <v>0</v>
      </c>
      <c r="BL141" s="189"/>
      <c r="BM141" s="219">
        <f>BC141+AS141+AI141</f>
        <v>3.944</v>
      </c>
      <c r="BN141" s="219"/>
      <c r="BO141" s="219"/>
      <c r="BP141" s="219">
        <f t="shared" si="23"/>
        <v>3.944</v>
      </c>
      <c r="BQ141" s="219">
        <f t="shared" si="23"/>
        <v>0</v>
      </c>
      <c r="BR141" s="219">
        <f>AN141+AX141+BH141</f>
        <v>0</v>
      </c>
      <c r="BS141" s="219"/>
      <c r="BT141" s="219"/>
      <c r="BU141" s="219">
        <f t="shared" si="24"/>
        <v>0</v>
      </c>
      <c r="BV141" s="219">
        <f t="shared" si="24"/>
        <v>0</v>
      </c>
      <c r="BW141" s="189"/>
    </row>
    <row r="142" spans="1:75" ht="39.75" customHeight="1">
      <c r="A142" s="153" t="s">
        <v>532</v>
      </c>
      <c r="B142" s="154" t="s">
        <v>533</v>
      </c>
      <c r="C142" s="187"/>
      <c r="D142" s="187"/>
      <c r="E142" s="187"/>
      <c r="F142" s="187"/>
      <c r="G142" s="187"/>
      <c r="H142" s="187"/>
      <c r="I142" s="187"/>
      <c r="J142" s="192"/>
      <c r="K142" s="187"/>
      <c r="L142" s="187"/>
      <c r="M142" s="192"/>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row>
    <row r="143" spans="1:75" ht="30" customHeight="1" hidden="1" outlineLevel="1">
      <c r="A143" s="170" t="s">
        <v>532</v>
      </c>
      <c r="B143" s="171" t="s">
        <v>487</v>
      </c>
      <c r="C143" s="190"/>
      <c r="D143" s="190"/>
      <c r="E143" s="190"/>
      <c r="F143" s="190"/>
      <c r="G143" s="190"/>
      <c r="H143" s="190"/>
      <c r="I143" s="190"/>
      <c r="J143" s="170"/>
      <c r="K143" s="190"/>
      <c r="L143" s="190"/>
      <c r="M143" s="17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row>
    <row r="144" spans="1:75" ht="30" customHeight="1" hidden="1" outlineLevel="1">
      <c r="A144" s="170" t="s">
        <v>532</v>
      </c>
      <c r="B144" s="171" t="s">
        <v>487</v>
      </c>
      <c r="C144" s="190"/>
      <c r="D144" s="190"/>
      <c r="E144" s="190"/>
      <c r="F144" s="190"/>
      <c r="G144" s="190"/>
      <c r="H144" s="190"/>
      <c r="I144" s="190"/>
      <c r="J144" s="170"/>
      <c r="K144" s="190"/>
      <c r="L144" s="190"/>
      <c r="M144" s="17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row>
    <row r="145" spans="1:75" ht="30" customHeight="1" hidden="1" outlineLevel="1">
      <c r="A145" s="170" t="s">
        <v>536</v>
      </c>
      <c r="B145" s="171" t="s">
        <v>536</v>
      </c>
      <c r="C145" s="190"/>
      <c r="D145" s="190"/>
      <c r="E145" s="190"/>
      <c r="F145" s="190"/>
      <c r="G145" s="190"/>
      <c r="H145" s="190"/>
      <c r="I145" s="190"/>
      <c r="J145" s="170"/>
      <c r="K145" s="190"/>
      <c r="L145" s="190"/>
      <c r="M145" s="17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row>
    <row r="146" spans="1:75" ht="30" customHeight="1" collapsed="1">
      <c r="A146" s="153" t="s">
        <v>534</v>
      </c>
      <c r="B146" s="154" t="s">
        <v>535</v>
      </c>
      <c r="C146" s="187"/>
      <c r="D146" s="187"/>
      <c r="E146" s="187"/>
      <c r="F146" s="187"/>
      <c r="G146" s="187"/>
      <c r="H146" s="187"/>
      <c r="I146" s="187"/>
      <c r="J146" s="192"/>
      <c r="K146" s="187"/>
      <c r="L146" s="187"/>
      <c r="M146" s="192"/>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row>
    <row r="147" spans="1:75" ht="30" customHeight="1">
      <c r="A147" s="167" t="s">
        <v>534</v>
      </c>
      <c r="B147" s="168" t="s">
        <v>282</v>
      </c>
      <c r="C147" s="186" t="s">
        <v>799</v>
      </c>
      <c r="D147" s="186" t="s">
        <v>251</v>
      </c>
      <c r="E147" s="186">
        <v>2016</v>
      </c>
      <c r="F147" s="186">
        <v>2016</v>
      </c>
      <c r="G147" s="186"/>
      <c r="H147" s="186"/>
      <c r="I147" s="186">
        <v>0.938</v>
      </c>
      <c r="J147" s="167"/>
      <c r="K147" s="186"/>
      <c r="L147" s="186">
        <v>0.938</v>
      </c>
      <c r="M147" s="167"/>
      <c r="N147" s="186"/>
      <c r="O147" s="195">
        <v>1</v>
      </c>
      <c r="P147" s="186"/>
      <c r="Q147" s="186"/>
      <c r="R147" s="186"/>
      <c r="S147" s="186"/>
      <c r="T147" s="195">
        <f>I147</f>
        <v>0.938</v>
      </c>
      <c r="U147" s="195">
        <f>O147+X147</f>
        <v>1</v>
      </c>
      <c r="V147" s="195"/>
      <c r="W147" s="195">
        <f>I147</f>
        <v>0.938</v>
      </c>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v>0.938</v>
      </c>
      <c r="AT147" s="186"/>
      <c r="AU147" s="186"/>
      <c r="AV147" s="186">
        <v>0.938</v>
      </c>
      <c r="AW147" s="186"/>
      <c r="AX147" s="195">
        <v>1</v>
      </c>
      <c r="AY147" s="195"/>
      <c r="AZ147" s="195"/>
      <c r="BA147" s="195">
        <v>1</v>
      </c>
      <c r="BB147" s="186"/>
      <c r="BC147" s="186"/>
      <c r="BD147" s="186"/>
      <c r="BE147" s="186"/>
      <c r="BF147" s="186"/>
      <c r="BG147" s="186"/>
      <c r="BH147" s="186"/>
      <c r="BI147" s="186"/>
      <c r="BJ147" s="186"/>
      <c r="BK147" s="186"/>
      <c r="BL147" s="186"/>
      <c r="BM147" s="195">
        <f>BC147+AS147+AI147</f>
        <v>0.938</v>
      </c>
      <c r="BN147" s="195"/>
      <c r="BO147" s="195"/>
      <c r="BP147" s="195">
        <f>BF147+AV147+AL147</f>
        <v>0.938</v>
      </c>
      <c r="BQ147" s="195">
        <f>BG147+AW147+AM147</f>
        <v>0</v>
      </c>
      <c r="BR147" s="195">
        <f>AN147+AX147+BH147</f>
        <v>1</v>
      </c>
      <c r="BS147" s="195"/>
      <c r="BT147" s="195"/>
      <c r="BU147" s="195">
        <f aca="true" t="shared" si="25" ref="BU147:BV149">AQ147+BA147+BK147</f>
        <v>1</v>
      </c>
      <c r="BV147" s="195">
        <f t="shared" si="25"/>
        <v>0</v>
      </c>
      <c r="BW147" s="186"/>
    </row>
    <row r="148" spans="1:75" ht="39.75" customHeight="1">
      <c r="A148" s="167" t="s">
        <v>534</v>
      </c>
      <c r="B148" s="168" t="s">
        <v>315</v>
      </c>
      <c r="C148" s="186" t="s">
        <v>800</v>
      </c>
      <c r="D148" s="186" t="s">
        <v>209</v>
      </c>
      <c r="E148" s="186">
        <v>2015</v>
      </c>
      <c r="F148" s="186">
        <v>2015</v>
      </c>
      <c r="G148" s="186"/>
      <c r="H148" s="186"/>
      <c r="I148" s="186">
        <v>1.986</v>
      </c>
      <c r="J148" s="167"/>
      <c r="K148" s="186"/>
      <c r="L148" s="186">
        <v>1.986</v>
      </c>
      <c r="M148" s="167"/>
      <c r="N148" s="186"/>
      <c r="O148" s="195">
        <v>0</v>
      </c>
      <c r="P148" s="186"/>
      <c r="Q148" s="186"/>
      <c r="R148" s="186"/>
      <c r="S148" s="186"/>
      <c r="T148" s="195">
        <f>I148</f>
        <v>1.986</v>
      </c>
      <c r="U148" s="195">
        <f>O148+X148</f>
        <v>0</v>
      </c>
      <c r="V148" s="195"/>
      <c r="W148" s="195">
        <f>I148</f>
        <v>1.986</v>
      </c>
      <c r="X148" s="186"/>
      <c r="Y148" s="186"/>
      <c r="Z148" s="186"/>
      <c r="AA148" s="186"/>
      <c r="AB148" s="186"/>
      <c r="AC148" s="186"/>
      <c r="AD148" s="186"/>
      <c r="AE148" s="186"/>
      <c r="AF148" s="186"/>
      <c r="AG148" s="186"/>
      <c r="AH148" s="186"/>
      <c r="AI148" s="186">
        <v>1.986</v>
      </c>
      <c r="AJ148" s="186"/>
      <c r="AK148" s="186"/>
      <c r="AL148" s="186">
        <v>1.986</v>
      </c>
      <c r="AM148" s="186"/>
      <c r="AN148" s="195">
        <v>0</v>
      </c>
      <c r="AO148" s="195"/>
      <c r="AP148" s="195"/>
      <c r="AQ148" s="195">
        <v>0</v>
      </c>
      <c r="AR148" s="186"/>
      <c r="AS148" s="186"/>
      <c r="AT148" s="186"/>
      <c r="AU148" s="186"/>
      <c r="AV148" s="186"/>
      <c r="AW148" s="186"/>
      <c r="AX148" s="186"/>
      <c r="AY148" s="186"/>
      <c r="AZ148" s="186"/>
      <c r="BA148" s="186"/>
      <c r="BB148" s="186"/>
      <c r="BC148" s="186"/>
      <c r="BD148" s="186"/>
      <c r="BE148" s="186"/>
      <c r="BF148" s="186"/>
      <c r="BG148" s="186"/>
      <c r="BH148" s="186"/>
      <c r="BI148" s="186"/>
      <c r="BJ148" s="186"/>
      <c r="BK148" s="186"/>
      <c r="BL148" s="186"/>
      <c r="BM148" s="195">
        <f>BC148+AS148+AI148</f>
        <v>1.986</v>
      </c>
      <c r="BN148" s="195"/>
      <c r="BO148" s="195"/>
      <c r="BP148" s="195">
        <f>BF148+AV148+AL148</f>
        <v>1.986</v>
      </c>
      <c r="BQ148" s="195">
        <f>BG148+AW148+AM148</f>
        <v>0</v>
      </c>
      <c r="BR148" s="195">
        <f>AN148+AX148+BH148</f>
        <v>0</v>
      </c>
      <c r="BS148" s="195"/>
      <c r="BT148" s="195"/>
      <c r="BU148" s="195">
        <f t="shared" si="25"/>
        <v>0</v>
      </c>
      <c r="BV148" s="195">
        <f t="shared" si="25"/>
        <v>0</v>
      </c>
      <c r="BW148" s="186"/>
    </row>
    <row r="149" spans="1:75" ht="39.75" customHeight="1">
      <c r="A149" s="167" t="s">
        <v>534</v>
      </c>
      <c r="B149" s="168" t="s">
        <v>806</v>
      </c>
      <c r="C149" s="186" t="s">
        <v>805</v>
      </c>
      <c r="D149" s="186" t="s">
        <v>209</v>
      </c>
      <c r="E149" s="186"/>
      <c r="F149" s="186"/>
      <c r="G149" s="186">
        <v>2017</v>
      </c>
      <c r="H149" s="186"/>
      <c r="I149" s="186"/>
      <c r="J149" s="167"/>
      <c r="K149" s="186"/>
      <c r="L149" s="195">
        <v>4.55</v>
      </c>
      <c r="M149" s="167" t="s">
        <v>213</v>
      </c>
      <c r="N149" s="186"/>
      <c r="O149" s="195"/>
      <c r="P149" s="186"/>
      <c r="Q149" s="186"/>
      <c r="R149" s="186"/>
      <c r="S149" s="186"/>
      <c r="T149" s="195"/>
      <c r="U149" s="195">
        <f>O149+X149</f>
        <v>4.55</v>
      </c>
      <c r="V149" s="195"/>
      <c r="W149" s="195"/>
      <c r="X149" s="186">
        <v>4.55</v>
      </c>
      <c r="Y149" s="186"/>
      <c r="Z149" s="186"/>
      <c r="AA149" s="186"/>
      <c r="AB149" s="186"/>
      <c r="AC149" s="186"/>
      <c r="AD149" s="186"/>
      <c r="AE149" s="186"/>
      <c r="AF149" s="186"/>
      <c r="AG149" s="186"/>
      <c r="AH149" s="186"/>
      <c r="AI149" s="186"/>
      <c r="AJ149" s="186"/>
      <c r="AK149" s="186"/>
      <c r="AL149" s="186"/>
      <c r="AM149" s="186"/>
      <c r="AN149" s="195"/>
      <c r="AO149" s="195"/>
      <c r="AP149" s="195"/>
      <c r="AQ149" s="195"/>
      <c r="AR149" s="186"/>
      <c r="AS149" s="186"/>
      <c r="AT149" s="186"/>
      <c r="AU149" s="186"/>
      <c r="AV149" s="186"/>
      <c r="AW149" s="186"/>
      <c r="AX149" s="186"/>
      <c r="AY149" s="186"/>
      <c r="AZ149" s="186"/>
      <c r="BA149" s="186"/>
      <c r="BB149" s="186"/>
      <c r="BC149" s="186"/>
      <c r="BD149" s="186"/>
      <c r="BE149" s="186"/>
      <c r="BF149" s="186"/>
      <c r="BG149" s="186"/>
      <c r="BH149" s="195">
        <v>4.55</v>
      </c>
      <c r="BI149" s="195"/>
      <c r="BJ149" s="195"/>
      <c r="BK149" s="195">
        <v>4.55</v>
      </c>
      <c r="BL149" s="186"/>
      <c r="BM149" s="195"/>
      <c r="BN149" s="195"/>
      <c r="BO149" s="195"/>
      <c r="BP149" s="195"/>
      <c r="BQ149" s="195"/>
      <c r="BR149" s="195">
        <f>AN149+AX149+BH149</f>
        <v>4.55</v>
      </c>
      <c r="BS149" s="195"/>
      <c r="BT149" s="195"/>
      <c r="BU149" s="195">
        <f t="shared" si="25"/>
        <v>4.55</v>
      </c>
      <c r="BV149" s="195">
        <f t="shared" si="25"/>
        <v>0</v>
      </c>
      <c r="BW149" s="186"/>
    </row>
    <row r="150" spans="1:41" ht="15.75">
      <c r="A150" s="25"/>
      <c r="B150" s="25"/>
      <c r="C150" s="181"/>
      <c r="M150" s="1"/>
      <c r="N150" s="1"/>
      <c r="O150" s="1"/>
      <c r="AM150" s="2"/>
      <c r="AN150" s="2"/>
      <c r="AO150" s="2"/>
    </row>
    <row r="151" spans="1:41" ht="15.75">
      <c r="A151" s="25"/>
      <c r="B151" s="25"/>
      <c r="C151" s="181"/>
      <c r="M151" s="1"/>
      <c r="N151" s="1"/>
      <c r="O151" s="1"/>
      <c r="AM151" s="2"/>
      <c r="AN151" s="2"/>
      <c r="AO151" s="2"/>
    </row>
    <row r="152" spans="1:41" ht="15.75">
      <c r="A152" s="25"/>
      <c r="B152" s="25"/>
      <c r="C152" s="181"/>
      <c r="M152" s="1"/>
      <c r="N152" s="1"/>
      <c r="O152" s="1"/>
      <c r="AM152" s="2"/>
      <c r="AN152" s="2"/>
      <c r="AO152" s="2"/>
    </row>
    <row r="153" ht="15.75"/>
    <row r="154" ht="15.75"/>
    <row r="155" spans="2:17" ht="15.75" customHeight="1">
      <c r="B155" s="135" t="s">
        <v>228</v>
      </c>
      <c r="C155" s="135"/>
      <c r="D155" s="135"/>
      <c r="E155" s="135"/>
      <c r="F155" s="135"/>
      <c r="G155" s="135"/>
      <c r="H155" s="135"/>
      <c r="I155" s="135"/>
      <c r="J155" s="135"/>
      <c r="K155" s="135"/>
      <c r="L155" s="135"/>
      <c r="M155" s="135"/>
      <c r="N155" s="135"/>
      <c r="O155" s="135"/>
      <c r="P155" s="135"/>
      <c r="Q155" s="135"/>
    </row>
    <row r="156" spans="2:17" ht="15.75" customHeight="1">
      <c r="B156" s="152" t="s">
        <v>229</v>
      </c>
      <c r="C156" s="152"/>
      <c r="D156" s="152"/>
      <c r="E156" s="152"/>
      <c r="F156" s="152"/>
      <c r="G156" s="152"/>
      <c r="H156" s="152"/>
      <c r="I156" s="152"/>
      <c r="J156" s="152"/>
      <c r="K156" s="152"/>
      <c r="L156" s="152"/>
      <c r="M156" s="152"/>
      <c r="N156" s="152"/>
      <c r="O156" s="152"/>
      <c r="P156" s="152"/>
      <c r="Q156" s="152"/>
    </row>
    <row r="157" spans="2:17" ht="15.75" customHeight="1">
      <c r="B157" s="152" t="s">
        <v>230</v>
      </c>
      <c r="C157" s="152"/>
      <c r="D157" s="152"/>
      <c r="E157" s="152"/>
      <c r="F157" s="152"/>
      <c r="G157" s="152"/>
      <c r="H157" s="152"/>
      <c r="I157" s="152"/>
      <c r="J157" s="152"/>
      <c r="K157" s="152"/>
      <c r="L157" s="152"/>
      <c r="M157" s="152"/>
      <c r="N157" s="152"/>
      <c r="O157" s="152"/>
      <c r="P157" s="152"/>
      <c r="Q157" s="152"/>
    </row>
    <row r="158" spans="2:17" ht="15.75" customHeight="1">
      <c r="B158" s="152" t="s">
        <v>233</v>
      </c>
      <c r="C158" s="152"/>
      <c r="D158" s="152"/>
      <c r="E158" s="152"/>
      <c r="F158" s="152"/>
      <c r="G158" s="152"/>
      <c r="H158" s="152"/>
      <c r="I158" s="152"/>
      <c r="J158" s="152"/>
      <c r="K158" s="152"/>
      <c r="L158" s="152"/>
      <c r="M158" s="152"/>
      <c r="N158" s="152"/>
      <c r="O158" s="152"/>
      <c r="P158" s="152"/>
      <c r="Q158" s="152"/>
    </row>
    <row r="285" ht="15.75"/>
    <row r="289" ht="15.75"/>
  </sheetData>
  <sheetProtection/>
  <mergeCells count="38">
    <mergeCell ref="A4:AH4"/>
    <mergeCell ref="A10:AH10"/>
    <mergeCell ref="A11:AH11"/>
    <mergeCell ref="A12:AH12"/>
    <mergeCell ref="A9:AH9"/>
    <mergeCell ref="A5:AH5"/>
    <mergeCell ref="A6:AH6"/>
    <mergeCell ref="A7:AH7"/>
    <mergeCell ref="A8:AH8"/>
    <mergeCell ref="AI15:AM15"/>
    <mergeCell ref="AN15:AR15"/>
    <mergeCell ref="A14:A16"/>
    <mergeCell ref="R15:S15"/>
    <mergeCell ref="P14:S14"/>
    <mergeCell ref="Y15:AC15"/>
    <mergeCell ref="AD15:AH15"/>
    <mergeCell ref="Y14:AH14"/>
    <mergeCell ref="T14:U15"/>
    <mergeCell ref="BH15:BL15"/>
    <mergeCell ref="BW14:BW16"/>
    <mergeCell ref="C14:C16"/>
    <mergeCell ref="N14:N16"/>
    <mergeCell ref="E14:E16"/>
    <mergeCell ref="BR15:BV15"/>
    <mergeCell ref="AI14:BV14"/>
    <mergeCell ref="AX15:BB15"/>
    <mergeCell ref="AS15:AW15"/>
    <mergeCell ref="V14:X15"/>
    <mergeCell ref="BM15:BQ15"/>
    <mergeCell ref="B14:B16"/>
    <mergeCell ref="D14:D16"/>
    <mergeCell ref="F14:G15"/>
    <mergeCell ref="K15:M15"/>
    <mergeCell ref="H14:M14"/>
    <mergeCell ref="H15:J15"/>
    <mergeCell ref="O14:O16"/>
    <mergeCell ref="P15:Q15"/>
    <mergeCell ref="BC15:BG15"/>
  </mergeCells>
  <printOptions horizontalCentered="1"/>
  <pageMargins left="0.7086614173228347" right="0.7086614173228347" top="0.7480314960629921" bottom="0.7480314960629921" header="0.31496062992125984" footer="0.31496062992125984"/>
  <pageSetup fitToWidth="2" horizontalDpi="600" verticalDpi="600" orientation="landscape" paperSize="8" scale="50" r:id="rId3"/>
  <headerFooter differentFirst="1">
    <oddHeader>&amp;C&amp;P</oddHeader>
  </headerFooter>
  <colBreaks count="1" manualBreakCount="1">
    <brk id="34" max="149" man="1"/>
  </colBreaks>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BB23"/>
  <sheetViews>
    <sheetView view="pageBreakPreview" zoomScale="110" zoomScaleSheetLayoutView="110" zoomScalePageLayoutView="0" workbookViewId="0" topLeftCell="A1">
      <selection activeCell="H37" sqref="H37"/>
    </sheetView>
  </sheetViews>
  <sheetFormatPr defaultColWidth="9.00390625" defaultRowHeight="15.75"/>
  <cols>
    <col min="1" max="1" width="7.25390625" style="1" customWidth="1"/>
    <col min="2" max="2" width="49.625" style="1" customWidth="1"/>
    <col min="3" max="3" width="11.50390625" style="1" customWidth="1"/>
    <col min="4" max="4" width="12.375" style="1" customWidth="1"/>
    <col min="5" max="5" width="16.50390625" style="1" customWidth="1"/>
    <col min="6" max="6" width="14.375" style="1" customWidth="1"/>
    <col min="7" max="7" width="4.50390625" style="1" customWidth="1"/>
    <col min="8" max="8" width="6.00390625" style="1" customWidth="1"/>
    <col min="9" max="10" width="5.75390625" style="1" customWidth="1"/>
    <col min="11" max="11" width="5.00390625" style="1" customWidth="1"/>
    <col min="12" max="12" width="4.75390625" style="1" customWidth="1"/>
    <col min="13" max="13" width="4.375" style="1" customWidth="1"/>
    <col min="14" max="14" width="4.25390625" style="1" customWidth="1"/>
    <col min="15" max="15" width="5.75390625" style="1" customWidth="1"/>
    <col min="16" max="16" width="6.25390625" style="1" customWidth="1"/>
    <col min="17" max="17" width="4.625" style="1" customWidth="1"/>
    <col min="18" max="18" width="4.375" style="1" customWidth="1"/>
    <col min="19" max="20" width="3.375" style="1" customWidth="1"/>
    <col min="21" max="21" width="4.125" style="1" customWidth="1"/>
    <col min="22" max="24" width="5.75390625" style="1" customWidth="1"/>
    <col min="25" max="25" width="3.875" style="1" customWidth="1"/>
    <col min="26" max="26" width="4.50390625" style="1" customWidth="1"/>
    <col min="27" max="27" width="3.875" style="1" customWidth="1"/>
    <col min="28" max="28" width="4.375" style="1" customWidth="1"/>
    <col min="29" max="31" width="5.75390625" style="1" customWidth="1"/>
    <col min="32" max="32" width="6.125" style="1" customWidth="1"/>
    <col min="33" max="33" width="5.75390625" style="1" customWidth="1"/>
    <col min="34" max="34" width="6.50390625" style="1" customWidth="1"/>
    <col min="35" max="35" width="3.50390625" style="1" customWidth="1"/>
    <col min="36" max="36" width="5.75390625" style="1" customWidth="1"/>
    <col min="37" max="37" width="16.125" style="1" customWidth="1"/>
    <col min="38" max="38" width="21.253906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390625" style="1" customWidth="1"/>
    <col min="46" max="46" width="3.875" style="1" customWidth="1"/>
    <col min="47" max="47" width="4.50390625" style="1" customWidth="1"/>
    <col min="48" max="48" width="5.00390625" style="1" customWidth="1"/>
    <col min="49" max="49" width="5.50390625" style="1" customWidth="1"/>
    <col min="50" max="50" width="5.75390625" style="1" customWidth="1"/>
    <col min="51" max="51" width="5.50390625" style="1" customWidth="1"/>
    <col min="52" max="53" width="5.00390625" style="1" customWidth="1"/>
    <col min="54" max="54" width="12.875" style="1" customWidth="1"/>
    <col min="55" max="64" width="5.00390625" style="1" customWidth="1"/>
    <col min="65" max="16384" width="9.00390625" style="1" customWidth="1"/>
  </cols>
  <sheetData>
    <row r="1" spans="6:22" ht="18.75">
      <c r="F1" s="26" t="s">
        <v>231</v>
      </c>
      <c r="L1" s="2"/>
      <c r="M1" s="4"/>
      <c r="N1" s="2"/>
      <c r="O1" s="2"/>
      <c r="P1" s="2"/>
      <c r="Q1" s="2"/>
      <c r="R1" s="2"/>
      <c r="S1" s="2"/>
      <c r="T1" s="2"/>
      <c r="U1" s="2"/>
      <c r="V1" s="2"/>
    </row>
    <row r="2" spans="6:22" ht="18.75">
      <c r="F2" s="15" t="s">
        <v>537</v>
      </c>
      <c r="L2" s="2"/>
      <c r="M2" s="4"/>
      <c r="N2" s="2"/>
      <c r="O2" s="2"/>
      <c r="P2" s="2"/>
      <c r="Q2" s="2"/>
      <c r="R2" s="2"/>
      <c r="S2" s="2"/>
      <c r="T2" s="2"/>
      <c r="U2" s="2"/>
      <c r="V2" s="2"/>
    </row>
    <row r="3" spans="6:22" ht="18.75">
      <c r="F3" s="15" t="s">
        <v>867</v>
      </c>
      <c r="L3" s="2"/>
      <c r="M3" s="4"/>
      <c r="N3" s="2"/>
      <c r="O3" s="2"/>
      <c r="P3" s="2"/>
      <c r="Q3" s="2"/>
      <c r="R3" s="2"/>
      <c r="S3" s="2"/>
      <c r="T3" s="2"/>
      <c r="U3" s="2"/>
      <c r="V3" s="2"/>
    </row>
    <row r="4" spans="6:22" ht="18.75">
      <c r="F4" s="15"/>
      <c r="L4" s="2"/>
      <c r="M4" s="4"/>
      <c r="N4" s="2"/>
      <c r="O4" s="2"/>
      <c r="P4" s="2"/>
      <c r="Q4" s="2"/>
      <c r="R4" s="2"/>
      <c r="S4" s="2"/>
      <c r="T4" s="2"/>
      <c r="U4" s="2"/>
      <c r="V4" s="2"/>
    </row>
    <row r="5" spans="1:22" ht="15.75">
      <c r="A5" s="425" t="s">
        <v>103</v>
      </c>
      <c r="B5" s="425"/>
      <c r="C5" s="425"/>
      <c r="D5" s="425"/>
      <c r="E5" s="425"/>
      <c r="F5" s="425"/>
      <c r="L5" s="2"/>
      <c r="M5" s="4"/>
      <c r="N5" s="2"/>
      <c r="O5" s="2"/>
      <c r="P5" s="2"/>
      <c r="Q5" s="2"/>
      <c r="R5" s="2"/>
      <c r="S5" s="2"/>
      <c r="T5" s="2"/>
      <c r="U5" s="2"/>
      <c r="V5" s="2"/>
    </row>
    <row r="6" spans="7:45" ht="15.75">
      <c r="G6" s="2"/>
      <c r="H6" s="2"/>
      <c r="I6" s="2"/>
      <c r="J6" s="2"/>
      <c r="K6" s="2"/>
      <c r="L6" s="2"/>
      <c r="M6" s="5"/>
      <c r="N6" s="5"/>
      <c r="O6" s="5"/>
      <c r="P6" s="5"/>
      <c r="Q6" s="5"/>
      <c r="R6" s="5"/>
      <c r="S6" s="5"/>
      <c r="T6" s="5"/>
      <c r="U6" s="5"/>
      <c r="V6" s="5"/>
      <c r="W6" s="5"/>
      <c r="X6" s="5"/>
      <c r="Y6" s="5"/>
      <c r="Z6" s="5"/>
      <c r="AA6" s="2"/>
      <c r="AB6" s="5"/>
      <c r="AC6" s="2"/>
      <c r="AD6" s="2"/>
      <c r="AE6" s="2"/>
      <c r="AF6" s="2"/>
      <c r="AG6" s="2"/>
      <c r="AH6" s="2"/>
      <c r="AI6" s="2"/>
      <c r="AJ6" s="2"/>
      <c r="AK6" s="2"/>
      <c r="AL6" s="2"/>
      <c r="AM6" s="2"/>
      <c r="AN6" s="2"/>
      <c r="AO6" s="2"/>
      <c r="AP6" s="2"/>
      <c r="AQ6" s="2"/>
      <c r="AR6" s="2"/>
      <c r="AS6" s="2"/>
    </row>
    <row r="7" spans="1:45" ht="15.75">
      <c r="A7" s="331" t="s">
        <v>464</v>
      </c>
      <c r="B7" s="332"/>
      <c r="C7" s="332"/>
      <c r="D7" s="332"/>
      <c r="E7" s="332"/>
      <c r="F7" s="332"/>
      <c r="G7" s="97"/>
      <c r="H7" s="97"/>
      <c r="I7" s="97"/>
      <c r="J7" s="97"/>
      <c r="K7" s="97"/>
      <c r="L7" s="97"/>
      <c r="M7" s="5"/>
      <c r="N7" s="5"/>
      <c r="O7" s="5"/>
      <c r="P7" s="5"/>
      <c r="Q7" s="5"/>
      <c r="R7" s="5"/>
      <c r="S7" s="5"/>
      <c r="T7" s="5"/>
      <c r="U7" s="5"/>
      <c r="V7" s="5"/>
      <c r="W7" s="5"/>
      <c r="X7" s="5"/>
      <c r="Y7" s="5"/>
      <c r="Z7" s="5"/>
      <c r="AA7" s="2"/>
      <c r="AB7" s="5"/>
      <c r="AC7" s="2"/>
      <c r="AD7" s="2"/>
      <c r="AE7" s="2"/>
      <c r="AF7" s="2"/>
      <c r="AG7" s="2"/>
      <c r="AH7" s="2"/>
      <c r="AI7" s="2"/>
      <c r="AJ7" s="2"/>
      <c r="AK7" s="2"/>
      <c r="AL7" s="2"/>
      <c r="AM7" s="2"/>
      <c r="AN7" s="2"/>
      <c r="AO7" s="2"/>
      <c r="AP7" s="2"/>
      <c r="AQ7" s="2"/>
      <c r="AR7" s="2"/>
      <c r="AS7" s="2"/>
    </row>
    <row r="8" spans="1:45" ht="15.75">
      <c r="A8" s="332"/>
      <c r="B8" s="332"/>
      <c r="C8" s="332"/>
      <c r="D8" s="332"/>
      <c r="E8" s="332"/>
      <c r="F8" s="332"/>
      <c r="G8" s="54"/>
      <c r="H8" s="54"/>
      <c r="I8" s="54"/>
      <c r="J8" s="54"/>
      <c r="K8" s="54"/>
      <c r="L8" s="54"/>
      <c r="M8" s="5"/>
      <c r="N8" s="5"/>
      <c r="O8" s="5"/>
      <c r="P8" s="5"/>
      <c r="Q8" s="5"/>
      <c r="R8" s="5"/>
      <c r="S8" s="5"/>
      <c r="T8" s="5"/>
      <c r="U8" s="5"/>
      <c r="V8" s="5"/>
      <c r="W8" s="5"/>
      <c r="X8" s="5"/>
      <c r="Y8" s="5"/>
      <c r="Z8" s="5"/>
      <c r="AA8" s="2"/>
      <c r="AB8" s="5"/>
      <c r="AC8" s="2"/>
      <c r="AD8" s="2"/>
      <c r="AE8" s="2"/>
      <c r="AF8" s="2"/>
      <c r="AG8" s="2"/>
      <c r="AH8" s="2"/>
      <c r="AI8" s="2"/>
      <c r="AJ8" s="2"/>
      <c r="AK8" s="2"/>
      <c r="AL8" s="2"/>
      <c r="AM8" s="2"/>
      <c r="AN8" s="2"/>
      <c r="AO8" s="2"/>
      <c r="AP8" s="2"/>
      <c r="AQ8" s="2"/>
      <c r="AR8" s="2"/>
      <c r="AS8" s="2"/>
    </row>
    <row r="9" spans="1:45" ht="15.75">
      <c r="A9" s="2"/>
      <c r="B9" s="2"/>
      <c r="C9" s="2"/>
      <c r="D9" s="2"/>
      <c r="E9" s="2"/>
      <c r="F9" s="2"/>
      <c r="G9" s="2"/>
      <c r="H9" s="2"/>
      <c r="I9" s="2"/>
      <c r="J9" s="2"/>
      <c r="K9" s="2"/>
      <c r="L9" s="2"/>
      <c r="M9" s="5"/>
      <c r="N9" s="5"/>
      <c r="O9" s="5"/>
      <c r="P9" s="5"/>
      <c r="Q9" s="5"/>
      <c r="R9" s="5"/>
      <c r="S9" s="5"/>
      <c r="T9" s="5"/>
      <c r="U9" s="5"/>
      <c r="V9" s="5"/>
      <c r="W9" s="5"/>
      <c r="X9" s="5"/>
      <c r="Y9" s="5"/>
      <c r="Z9" s="5"/>
      <c r="AA9" s="2"/>
      <c r="AB9" s="5"/>
      <c r="AC9" s="2"/>
      <c r="AD9" s="2"/>
      <c r="AE9" s="2"/>
      <c r="AF9" s="2"/>
      <c r="AG9" s="2"/>
      <c r="AH9" s="2"/>
      <c r="AI9" s="2"/>
      <c r="AJ9" s="2"/>
      <c r="AK9" s="2"/>
      <c r="AL9" s="2"/>
      <c r="AM9" s="2"/>
      <c r="AN9" s="2"/>
      <c r="AO9" s="2"/>
      <c r="AP9" s="2"/>
      <c r="AQ9" s="2"/>
      <c r="AR9" s="2"/>
      <c r="AS9" s="2"/>
    </row>
    <row r="10" spans="1:54" ht="26.25" customHeight="1">
      <c r="A10" s="259" t="s">
        <v>590</v>
      </c>
      <c r="B10" s="259"/>
      <c r="C10" s="259"/>
      <c r="D10" s="259"/>
      <c r="E10" s="259"/>
      <c r="F10" s="259"/>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ht="15" customHeight="1">
      <c r="A11" s="104"/>
      <c r="B11" s="104"/>
      <c r="C11" s="104"/>
      <c r="D11" s="104"/>
      <c r="E11" s="104"/>
      <c r="F11" s="104"/>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ht="18" customHeight="1">
      <c r="A12" s="293" t="s">
        <v>6</v>
      </c>
      <c r="B12" s="293"/>
      <c r="C12" s="293"/>
      <c r="D12" s="293"/>
      <c r="E12" s="293"/>
      <c r="F12" s="293"/>
      <c r="G12" s="95"/>
      <c r="H12" s="95"/>
      <c r="I12" s="95"/>
      <c r="J12" s="95"/>
      <c r="K12" s="95"/>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ht="13.5" customHeight="1">
      <c r="A13" s="95" t="s">
        <v>0</v>
      </c>
      <c r="B13" s="95"/>
      <c r="C13" s="95"/>
      <c r="D13" s="95"/>
      <c r="E13" s="95"/>
      <c r="F13" s="95"/>
      <c r="G13" s="95"/>
      <c r="H13" s="95"/>
      <c r="I13" s="95"/>
      <c r="J13" s="95"/>
      <c r="K13" s="95"/>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46" ht="36" customHeight="1">
      <c r="A14" s="426" t="s">
        <v>244</v>
      </c>
      <c r="B14" s="290" t="s">
        <v>5</v>
      </c>
      <c r="C14" s="277" t="s">
        <v>553</v>
      </c>
      <c r="D14" s="290" t="s">
        <v>4</v>
      </c>
      <c r="E14" s="290"/>
      <c r="F14" s="290"/>
      <c r="H14" s="20"/>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ht="15.75">
      <c r="A15" s="426"/>
      <c r="B15" s="290"/>
      <c r="C15" s="279"/>
      <c r="D15" s="112" t="s">
        <v>556</v>
      </c>
      <c r="E15" s="112" t="s">
        <v>2</v>
      </c>
      <c r="F15" s="112" t="s">
        <v>3</v>
      </c>
      <c r="H15" s="2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ht="15.75">
      <c r="A16" s="41">
        <v>1</v>
      </c>
      <c r="B16" s="112">
        <v>2</v>
      </c>
      <c r="C16" s="41">
        <v>3</v>
      </c>
      <c r="D16" s="112">
        <v>4</v>
      </c>
      <c r="E16" s="41">
        <v>5</v>
      </c>
      <c r="F16" s="112">
        <v>6</v>
      </c>
      <c r="H16" s="2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21.75" customHeight="1">
      <c r="A17" s="41"/>
      <c r="B17" s="76"/>
      <c r="C17" s="76"/>
      <c r="D17" s="12"/>
      <c r="E17" s="12"/>
      <c r="F17" s="12"/>
      <c r="H17" s="2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23" ht="15.75">
      <c r="K23" s="47"/>
    </row>
  </sheetData>
  <sheetProtection/>
  <mergeCells count="9">
    <mergeCell ref="A5:F5"/>
    <mergeCell ref="A7:F7"/>
    <mergeCell ref="A8:F8"/>
    <mergeCell ref="C14:C15"/>
    <mergeCell ref="A12:F12"/>
    <mergeCell ref="A10:F10"/>
    <mergeCell ref="A14:A15"/>
    <mergeCell ref="B14:B15"/>
    <mergeCell ref="D14:F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J11"/>
  <sheetViews>
    <sheetView zoomScale="70" zoomScaleNormal="70" zoomScalePageLayoutView="0" workbookViewId="0" topLeftCell="A1">
      <selection activeCell="H37" sqref="H37"/>
    </sheetView>
  </sheetViews>
  <sheetFormatPr defaultColWidth="9.00390625" defaultRowHeight="15.75"/>
  <cols>
    <col min="2" max="2" width="77.00390625" style="0" customWidth="1"/>
  </cols>
  <sheetData>
    <row r="1" spans="1:9" ht="18.75">
      <c r="A1" s="56"/>
      <c r="B1" s="26" t="s">
        <v>232</v>
      </c>
      <c r="C1" s="6"/>
      <c r="D1" s="6"/>
      <c r="E1" s="6"/>
      <c r="F1" s="6"/>
      <c r="G1" s="6"/>
      <c r="H1" s="6"/>
      <c r="I1" s="6"/>
    </row>
    <row r="2" spans="1:9" ht="18.75">
      <c r="A2" s="56"/>
      <c r="B2" s="15" t="s">
        <v>537</v>
      </c>
      <c r="C2" s="6"/>
      <c r="D2" s="6"/>
      <c r="E2" s="6"/>
      <c r="F2" s="6"/>
      <c r="G2" s="6"/>
      <c r="H2" s="6"/>
      <c r="I2" s="6"/>
    </row>
    <row r="3" spans="1:9" ht="18.75">
      <c r="A3" s="56"/>
      <c r="B3" s="15" t="s">
        <v>867</v>
      </c>
      <c r="C3" s="6"/>
      <c r="D3" s="6"/>
      <c r="E3" s="6"/>
      <c r="F3" s="6"/>
      <c r="G3" s="6"/>
      <c r="H3" s="6"/>
      <c r="I3" s="6"/>
    </row>
    <row r="4" spans="1:9" ht="18.75">
      <c r="A4" s="56"/>
      <c r="B4" s="15"/>
      <c r="C4" s="6"/>
      <c r="D4" s="6"/>
      <c r="E4" s="6"/>
      <c r="F4" s="6"/>
      <c r="G4" s="6"/>
      <c r="H4" s="6"/>
      <c r="I4" s="6"/>
    </row>
    <row r="5" spans="1:10" ht="171" customHeight="1">
      <c r="A5" s="427" t="s">
        <v>249</v>
      </c>
      <c r="B5" s="427"/>
      <c r="C5" s="73"/>
      <c r="D5" s="73"/>
      <c r="E5" s="73"/>
      <c r="F5" s="73"/>
      <c r="G5" s="73"/>
      <c r="H5" s="73"/>
      <c r="I5" s="73"/>
      <c r="J5" s="73"/>
    </row>
    <row r="6" spans="1:10" ht="20.25" customHeight="1">
      <c r="A6" s="53"/>
      <c r="B6" s="53"/>
      <c r="C6" s="73"/>
      <c r="D6" s="73"/>
      <c r="E6" s="73"/>
      <c r="F6" s="73"/>
      <c r="G6" s="73"/>
      <c r="H6" s="73"/>
      <c r="I6" s="73"/>
      <c r="J6" s="73"/>
    </row>
    <row r="7" spans="1:10" ht="18.75">
      <c r="A7" s="257" t="s">
        <v>590</v>
      </c>
      <c r="B7" s="257"/>
      <c r="C7" s="53"/>
      <c r="D7" s="53"/>
      <c r="E7" s="53"/>
      <c r="F7" s="6"/>
      <c r="G7" s="6"/>
      <c r="H7" s="6"/>
      <c r="I7" s="6"/>
      <c r="J7" s="6"/>
    </row>
    <row r="9" spans="1:2" ht="69" customHeight="1">
      <c r="A9" s="99" t="s">
        <v>244</v>
      </c>
      <c r="B9" s="112" t="s">
        <v>603</v>
      </c>
    </row>
    <row r="10" spans="1:2" ht="15.75">
      <c r="A10" s="133">
        <v>1</v>
      </c>
      <c r="B10" s="133">
        <v>2</v>
      </c>
    </row>
    <row r="11" spans="1:2" ht="15.75">
      <c r="A11" s="133"/>
      <c r="B11" s="133"/>
    </row>
  </sheetData>
  <sheetProtection/>
  <mergeCells count="2">
    <mergeCell ref="A7:B7"/>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A1:BR151"/>
  <sheetViews>
    <sheetView view="pageBreakPreview" zoomScale="50" zoomScaleNormal="70" zoomScaleSheetLayoutView="50" zoomScalePageLayoutView="0" workbookViewId="0" topLeftCell="A1">
      <pane ySplit="17" topLeftCell="A79" activePane="bottomLeft" state="frozen"/>
      <selection pane="topLeft" activeCell="H37" sqref="H37"/>
      <selection pane="bottomLeft" activeCell="P105" sqref="P105:P109"/>
    </sheetView>
  </sheetViews>
  <sheetFormatPr defaultColWidth="9.00390625" defaultRowHeight="15.75" outlineLevelRow="1"/>
  <cols>
    <col min="1" max="1" width="9.75390625" style="1" customWidth="1"/>
    <col min="2" max="2" width="53.875" style="1" customWidth="1"/>
    <col min="3" max="3" width="12.75390625" style="1" customWidth="1"/>
    <col min="4" max="4" width="9.125" style="1" customWidth="1"/>
    <col min="5" max="5" width="7.25390625" style="1" customWidth="1"/>
    <col min="6" max="6" width="13.00390625" style="1" customWidth="1"/>
    <col min="7" max="7" width="14.375" style="1" customWidth="1"/>
    <col min="8" max="8" width="16.00390625" style="1" customWidth="1"/>
    <col min="9" max="10" width="19.00390625" style="1" customWidth="1"/>
    <col min="11" max="11" width="8.375" style="1" customWidth="1"/>
    <col min="12" max="12" width="7.50390625" style="2" customWidth="1"/>
    <col min="13" max="13" width="9.50390625" style="2" customWidth="1"/>
    <col min="14" max="14" width="8.75390625" style="2" customWidth="1"/>
    <col min="15" max="15" width="9.25390625" style="2" customWidth="1"/>
    <col min="16" max="16" width="8.50390625" style="2" customWidth="1"/>
    <col min="17" max="20" width="9.25390625" style="2" customWidth="1"/>
    <col min="21" max="21" width="11.25390625" style="2" customWidth="1"/>
    <col min="22" max="22" width="12.375" style="2" customWidth="1"/>
    <col min="23" max="23" width="11.75390625" style="2" customWidth="1"/>
    <col min="24" max="24" width="12.25390625" style="2" customWidth="1"/>
    <col min="25" max="25" width="13.75390625" style="2" customWidth="1"/>
    <col min="26" max="26" width="15.375" style="2" customWidth="1"/>
    <col min="27" max="27" width="14.125" style="2" customWidth="1"/>
    <col min="28" max="28" width="15.875" style="2" customWidth="1"/>
    <col min="29" max="36" width="16.625" style="2" customWidth="1"/>
    <col min="37" max="37" width="19.50390625" style="2" customWidth="1"/>
    <col min="38" max="38" width="7.25390625" style="2" customWidth="1"/>
    <col min="39" max="39" width="9.875" style="2" customWidth="1"/>
    <col min="40" max="40" width="7.125" style="2" customWidth="1"/>
    <col min="41" max="41" width="6.00390625" style="1" customWidth="1"/>
    <col min="42" max="42" width="8.375" style="1" customWidth="1"/>
    <col min="43" max="43" width="5.625" style="1" customWidth="1"/>
    <col min="44" max="44" width="7.375" style="1" customWidth="1"/>
    <col min="45" max="45" width="10.00390625" style="1" customWidth="1"/>
    <col min="46" max="46" width="7.875" style="1" customWidth="1"/>
    <col min="47" max="47" width="6.75390625" style="1" customWidth="1"/>
    <col min="48" max="48" width="9.00390625" style="1" customWidth="1"/>
    <col min="49" max="49" width="6.125" style="1" customWidth="1"/>
    <col min="50" max="50" width="6.75390625" style="1" customWidth="1"/>
    <col min="51" max="51" width="9.375" style="1" customWidth="1"/>
    <col min="52" max="52" width="7.375" style="1" customWidth="1"/>
    <col min="53" max="59" width="7.25390625" style="1" customWidth="1"/>
    <col min="60" max="60" width="8.625" style="1" customWidth="1"/>
    <col min="61" max="61" width="6.125" style="1" customWidth="1"/>
    <col min="62" max="62" width="6.875" style="1" customWidth="1"/>
    <col min="63" max="63" width="9.625" style="1" customWidth="1"/>
    <col min="64" max="64" width="6.75390625" style="1" customWidth="1"/>
    <col min="65" max="65" width="7.75390625" style="1" customWidth="1"/>
    <col min="66" max="16384" width="9.00390625" style="1" customWidth="1"/>
  </cols>
  <sheetData>
    <row r="1" spans="1:45" ht="18.75" outlineLevel="1">
      <c r="A1" s="2"/>
      <c r="B1" s="2"/>
      <c r="C1" s="2"/>
      <c r="D1" s="2"/>
      <c r="E1" s="2"/>
      <c r="F1" s="2"/>
      <c r="G1" s="2"/>
      <c r="H1" s="2"/>
      <c r="I1" s="2"/>
      <c r="J1" s="2"/>
      <c r="K1" s="2"/>
      <c r="AK1" s="26" t="s">
        <v>8</v>
      </c>
      <c r="AO1" s="2"/>
      <c r="AP1" s="2"/>
      <c r="AQ1" s="2"/>
      <c r="AR1" s="2"/>
      <c r="AS1" s="2"/>
    </row>
    <row r="2" spans="1:45" ht="18.75" outlineLevel="1">
      <c r="A2" s="2"/>
      <c r="B2" s="2"/>
      <c r="C2" s="2"/>
      <c r="D2" s="2"/>
      <c r="E2" s="2"/>
      <c r="F2" s="2"/>
      <c r="G2" s="2"/>
      <c r="H2" s="2"/>
      <c r="I2" s="2"/>
      <c r="J2" s="2"/>
      <c r="K2" s="2"/>
      <c r="AK2" s="15" t="s">
        <v>537</v>
      </c>
      <c r="AO2" s="2"/>
      <c r="AP2" s="2"/>
      <c r="AQ2" s="2"/>
      <c r="AR2" s="2"/>
      <c r="AS2" s="2"/>
    </row>
    <row r="3" spans="1:45" ht="18.75" outlineLevel="1">
      <c r="A3" s="2"/>
      <c r="B3" s="2"/>
      <c r="C3" s="2"/>
      <c r="D3" s="2"/>
      <c r="E3" s="2"/>
      <c r="F3" s="2"/>
      <c r="G3" s="2"/>
      <c r="H3" s="2"/>
      <c r="I3" s="2"/>
      <c r="J3" s="2"/>
      <c r="K3" s="2"/>
      <c r="AJ3" s="1"/>
      <c r="AK3" s="15" t="s">
        <v>867</v>
      </c>
      <c r="AO3" s="2"/>
      <c r="AP3" s="2"/>
      <c r="AQ3" s="2"/>
      <c r="AR3" s="2"/>
      <c r="AS3" s="2"/>
    </row>
    <row r="4" spans="1:45" ht="18.75" outlineLevel="1">
      <c r="A4" s="287" t="s">
        <v>94</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O4" s="2"/>
      <c r="AP4" s="2"/>
      <c r="AQ4" s="2"/>
      <c r="AR4" s="2"/>
      <c r="AS4" s="2"/>
    </row>
    <row r="5" spans="1:68" ht="18.75" outlineLevel="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row>
    <row r="6" spans="1:70" ht="18.75" outlineLevel="1">
      <c r="A6" s="262" t="s">
        <v>306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row>
    <row r="7" spans="1:70" ht="15.75" outlineLevel="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row>
    <row r="8" spans="1:45" ht="18.75" outlineLevel="1">
      <c r="A8" s="2"/>
      <c r="B8" s="2"/>
      <c r="C8" s="2"/>
      <c r="D8" s="2"/>
      <c r="E8" s="2"/>
      <c r="F8" s="2"/>
      <c r="G8" s="2"/>
      <c r="H8" s="2"/>
      <c r="I8" s="2"/>
      <c r="J8" s="2"/>
      <c r="K8" s="2"/>
      <c r="AJ8" s="15"/>
      <c r="AO8" s="2"/>
      <c r="AP8" s="2"/>
      <c r="AQ8" s="2"/>
      <c r="AR8" s="2"/>
      <c r="AS8" s="2"/>
    </row>
    <row r="9" spans="1:67" ht="18.75" outlineLevel="1">
      <c r="A9" s="257" t="s">
        <v>515</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row>
    <row r="10" spans="1:67" ht="18.75" outlineLevel="1">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row>
    <row r="11" spans="1:70" ht="18.75" outlineLevel="1">
      <c r="A11" s="257" t="s">
        <v>514</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row>
    <row r="12" spans="1:70" ht="15.75" outlineLevel="1">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65" ht="15.75" customHeight="1" outlineLevel="1">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1"/>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72.75" customHeight="1">
      <c r="A14" s="268" t="s">
        <v>727</v>
      </c>
      <c r="B14" s="268" t="s">
        <v>567</v>
      </c>
      <c r="C14" s="268" t="s">
        <v>540</v>
      </c>
      <c r="D14" s="269" t="s">
        <v>728</v>
      </c>
      <c r="E14" s="269" t="s">
        <v>730</v>
      </c>
      <c r="F14" s="268" t="s">
        <v>731</v>
      </c>
      <c r="G14" s="268"/>
      <c r="H14" s="290" t="s">
        <v>246</v>
      </c>
      <c r="I14" s="290"/>
      <c r="J14" s="277" t="s">
        <v>809</v>
      </c>
      <c r="K14" s="265" t="s">
        <v>757</v>
      </c>
      <c r="L14" s="266"/>
      <c r="M14" s="266"/>
      <c r="N14" s="266"/>
      <c r="O14" s="266"/>
      <c r="P14" s="266"/>
      <c r="Q14" s="266"/>
      <c r="R14" s="266"/>
      <c r="S14" s="266"/>
      <c r="T14" s="267"/>
      <c r="U14" s="265" t="s">
        <v>756</v>
      </c>
      <c r="V14" s="266"/>
      <c r="W14" s="266"/>
      <c r="X14" s="266"/>
      <c r="Y14" s="266"/>
      <c r="Z14" s="267"/>
      <c r="AA14" s="283" t="s">
        <v>113</v>
      </c>
      <c r="AB14" s="285"/>
      <c r="AC14" s="265" t="s">
        <v>247</v>
      </c>
      <c r="AD14" s="266"/>
      <c r="AE14" s="266"/>
      <c r="AF14" s="266"/>
      <c r="AG14" s="266"/>
      <c r="AH14" s="266"/>
      <c r="AI14" s="266"/>
      <c r="AJ14" s="266"/>
      <c r="AK14" s="273" t="s">
        <v>108</v>
      </c>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66" customHeight="1">
      <c r="A15" s="268"/>
      <c r="B15" s="268"/>
      <c r="C15" s="268"/>
      <c r="D15" s="269"/>
      <c r="E15" s="269"/>
      <c r="F15" s="268"/>
      <c r="G15" s="268"/>
      <c r="H15" s="290"/>
      <c r="I15" s="290"/>
      <c r="J15" s="278"/>
      <c r="K15" s="265" t="s">
        <v>555</v>
      </c>
      <c r="L15" s="266"/>
      <c r="M15" s="266"/>
      <c r="N15" s="266"/>
      <c r="O15" s="267"/>
      <c r="P15" s="265" t="s">
        <v>733</v>
      </c>
      <c r="Q15" s="266"/>
      <c r="R15" s="266"/>
      <c r="S15" s="266"/>
      <c r="T15" s="267"/>
      <c r="U15" s="268" t="s">
        <v>111</v>
      </c>
      <c r="V15" s="268"/>
      <c r="W15" s="265" t="s">
        <v>256</v>
      </c>
      <c r="X15" s="267"/>
      <c r="Y15" s="268" t="s">
        <v>810</v>
      </c>
      <c r="Z15" s="268"/>
      <c r="AA15" s="270"/>
      <c r="AB15" s="272"/>
      <c r="AC15" s="288" t="s">
        <v>342</v>
      </c>
      <c r="AD15" s="288"/>
      <c r="AE15" s="288" t="s">
        <v>343</v>
      </c>
      <c r="AF15" s="288"/>
      <c r="AG15" s="288" t="s">
        <v>344</v>
      </c>
      <c r="AH15" s="288"/>
      <c r="AI15" s="268" t="s">
        <v>575</v>
      </c>
      <c r="AJ15" s="290" t="s">
        <v>86</v>
      </c>
      <c r="AK15" s="274"/>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35" customHeight="1">
      <c r="A16" s="268"/>
      <c r="B16" s="268"/>
      <c r="C16" s="268"/>
      <c r="D16" s="269"/>
      <c r="E16" s="269"/>
      <c r="F16" s="105" t="s">
        <v>555</v>
      </c>
      <c r="G16" s="105" t="s">
        <v>722</v>
      </c>
      <c r="H16" s="106" t="s">
        <v>109</v>
      </c>
      <c r="I16" s="106" t="s">
        <v>722</v>
      </c>
      <c r="J16" s="279"/>
      <c r="K16" s="90" t="s">
        <v>550</v>
      </c>
      <c r="L16" s="90" t="s">
        <v>565</v>
      </c>
      <c r="M16" s="90" t="s">
        <v>566</v>
      </c>
      <c r="N16" s="81" t="s">
        <v>705</v>
      </c>
      <c r="O16" s="81" t="s">
        <v>706</v>
      </c>
      <c r="P16" s="90" t="s">
        <v>550</v>
      </c>
      <c r="Q16" s="90" t="s">
        <v>565</v>
      </c>
      <c r="R16" s="90" t="s">
        <v>566</v>
      </c>
      <c r="S16" s="81" t="s">
        <v>705</v>
      </c>
      <c r="T16" s="81" t="s">
        <v>706</v>
      </c>
      <c r="U16" s="90" t="s">
        <v>549</v>
      </c>
      <c r="V16" s="90" t="s">
        <v>558</v>
      </c>
      <c r="W16" s="90" t="s">
        <v>549</v>
      </c>
      <c r="X16" s="90" t="s">
        <v>558</v>
      </c>
      <c r="Y16" s="90" t="s">
        <v>549</v>
      </c>
      <c r="Z16" s="90" t="s">
        <v>558</v>
      </c>
      <c r="AA16" s="113" t="s">
        <v>267</v>
      </c>
      <c r="AB16" s="113" t="s">
        <v>110</v>
      </c>
      <c r="AC16" s="113" t="s">
        <v>729</v>
      </c>
      <c r="AD16" s="113" t="s">
        <v>479</v>
      </c>
      <c r="AE16" s="113" t="s">
        <v>729</v>
      </c>
      <c r="AF16" s="113" t="s">
        <v>480</v>
      </c>
      <c r="AG16" s="113" t="s">
        <v>729</v>
      </c>
      <c r="AH16" s="113" t="s">
        <v>811</v>
      </c>
      <c r="AI16" s="268"/>
      <c r="AJ16" s="290"/>
      <c r="AK16" s="275"/>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9.5" customHeight="1">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13">
        <v>16</v>
      </c>
      <c r="Q17" s="113">
        <v>17</v>
      </c>
      <c r="R17" s="113">
        <v>18</v>
      </c>
      <c r="S17" s="113">
        <v>19</v>
      </c>
      <c r="T17" s="113">
        <v>20</v>
      </c>
      <c r="U17" s="113">
        <v>21</v>
      </c>
      <c r="V17" s="113">
        <v>22</v>
      </c>
      <c r="W17" s="113">
        <v>23</v>
      </c>
      <c r="X17" s="113">
        <v>24</v>
      </c>
      <c r="Y17" s="113">
        <v>25</v>
      </c>
      <c r="Z17" s="113">
        <v>26</v>
      </c>
      <c r="AA17" s="113">
        <v>27</v>
      </c>
      <c r="AB17" s="113">
        <v>28</v>
      </c>
      <c r="AC17" s="122" t="s">
        <v>114</v>
      </c>
      <c r="AD17" s="122" t="s">
        <v>115</v>
      </c>
      <c r="AE17" s="122" t="s">
        <v>116</v>
      </c>
      <c r="AF17" s="122" t="s">
        <v>117</v>
      </c>
      <c r="AG17" s="122" t="s">
        <v>118</v>
      </c>
      <c r="AH17" s="122" t="s">
        <v>119</v>
      </c>
      <c r="AI17" s="113">
        <v>30</v>
      </c>
      <c r="AJ17" s="113">
        <v>31</v>
      </c>
      <c r="AK17" s="113">
        <v>32</v>
      </c>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30" customHeight="1">
      <c r="A18" s="153" t="s">
        <v>465</v>
      </c>
      <c r="B18" s="154" t="s">
        <v>466</v>
      </c>
      <c r="C18" s="187"/>
      <c r="D18" s="187"/>
      <c r="E18" s="19"/>
      <c r="F18" s="19"/>
      <c r="G18" s="19"/>
      <c r="H18" s="223">
        <f>H19+H20+H22+H21+H23+H24</f>
        <v>92.66279999999999</v>
      </c>
      <c r="I18" s="223">
        <f>I19+I20+I22+I21+I23+I24</f>
        <v>92.6628</v>
      </c>
      <c r="J18" s="223">
        <f>AD18+AF18</f>
        <v>56.0436</v>
      </c>
      <c r="K18" s="223">
        <f aca="true" t="shared" si="0" ref="K18:T18">K19+K20+K22+K21+K23+K24</f>
        <v>92.66279999999999</v>
      </c>
      <c r="L18" s="223">
        <f t="shared" si="0"/>
        <v>11.018</v>
      </c>
      <c r="M18" s="223">
        <f t="shared" si="0"/>
        <v>21.138800000000003</v>
      </c>
      <c r="N18" s="223">
        <f t="shared" si="0"/>
        <v>57.767</v>
      </c>
      <c r="O18" s="223">
        <f t="shared" si="0"/>
        <v>2.74</v>
      </c>
      <c r="P18" s="223">
        <f t="shared" si="0"/>
        <v>92.6628</v>
      </c>
      <c r="Q18" s="223">
        <f t="shared" si="0"/>
        <v>13.123999999999999</v>
      </c>
      <c r="R18" s="223">
        <f t="shared" si="0"/>
        <v>16.539400000000004</v>
      </c>
      <c r="S18" s="223">
        <f t="shared" si="0"/>
        <v>61.558400000000006</v>
      </c>
      <c r="T18" s="223">
        <f t="shared" si="0"/>
        <v>1.4420000000000002</v>
      </c>
      <c r="U18" s="19"/>
      <c r="V18" s="19"/>
      <c r="W18" s="223">
        <f>W19+W20+W22+W21+W23+W24</f>
        <v>5.659000000000001</v>
      </c>
      <c r="X18" s="223">
        <f>X19+X20+X22+X21+X23+X24</f>
        <v>31.972</v>
      </c>
      <c r="Y18" s="223">
        <f>Y19+Y20+Y22+Y21+Y23+Y24</f>
        <v>4.021</v>
      </c>
      <c r="Z18" s="223">
        <f>Z19+Z20+Z22+Z21+Z23+Z24</f>
        <v>31.972</v>
      </c>
      <c r="AA18" s="19"/>
      <c r="AB18" s="19"/>
      <c r="AC18" s="223">
        <f aca="true" t="shared" si="1" ref="AC18:AI18">AC19+AC20+AC22+AC21+AC23+AC24</f>
        <v>26.683</v>
      </c>
      <c r="AD18" s="223">
        <f t="shared" si="1"/>
        <v>21.214</v>
      </c>
      <c r="AE18" s="223">
        <f t="shared" si="1"/>
        <v>34.007799999999996</v>
      </c>
      <c r="AF18" s="223">
        <f t="shared" si="1"/>
        <v>34.8296</v>
      </c>
      <c r="AG18" s="223">
        <f t="shared" si="1"/>
        <v>31.972</v>
      </c>
      <c r="AH18" s="223">
        <f>Z18</f>
        <v>31.972</v>
      </c>
      <c r="AI18" s="223">
        <f t="shared" si="1"/>
        <v>92.66279999999999</v>
      </c>
      <c r="AJ18" s="223">
        <f>AD18+AF18+AH18</f>
        <v>88.0156</v>
      </c>
      <c r="AK18" s="19"/>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37" s="214" customFormat="1" ht="30" customHeight="1">
      <c r="A19" s="155" t="s">
        <v>467</v>
      </c>
      <c r="B19" s="156" t="s">
        <v>468</v>
      </c>
      <c r="C19" s="182"/>
      <c r="D19" s="182"/>
      <c r="E19" s="224"/>
      <c r="F19" s="224"/>
      <c r="G19" s="224"/>
      <c r="H19" s="193">
        <f>H60+H61+H62+H63+H67</f>
        <v>8.3808</v>
      </c>
      <c r="I19" s="193">
        <f>I60+I61+I62+I63+I67+I64+I65</f>
        <v>15.0158</v>
      </c>
      <c r="J19" s="193">
        <f aca="true" t="shared" si="2" ref="J19:J82">AD19+AF19</f>
        <v>8.769599999999999</v>
      </c>
      <c r="K19" s="193">
        <f>K60+K61+K62+K63+K67</f>
        <v>8.3808</v>
      </c>
      <c r="L19" s="193">
        <f>L60+L61+L62+L63+L67</f>
        <v>0</v>
      </c>
      <c r="M19" s="193">
        <f>M60+M61+M62+M63+M67</f>
        <v>1.0328</v>
      </c>
      <c r="N19" s="193">
        <f>N60+N61+N62+N63+N67</f>
        <v>7.307</v>
      </c>
      <c r="O19" s="193">
        <f>O60+O61+O62+O63+O67</f>
        <v>0.042</v>
      </c>
      <c r="P19" s="193">
        <f>P60+P61+P62+P63+P67+P64+P65</f>
        <v>15.015799999999999</v>
      </c>
      <c r="Q19" s="193">
        <f>Q60+Q61+Q62+Q63+Q67+Q64+Q65</f>
        <v>3.5919999999999996</v>
      </c>
      <c r="R19" s="193">
        <f>R60+R61+R62+R63+R67+R64+R65</f>
        <v>1.7274</v>
      </c>
      <c r="S19" s="193">
        <f>S60+S61+S62+S63+S67+S64+S65</f>
        <v>9.6384</v>
      </c>
      <c r="T19" s="193">
        <f>T60+T61+T62+T63+T67+T64+T65</f>
        <v>0.057999999999999996</v>
      </c>
      <c r="U19" s="224"/>
      <c r="V19" s="224"/>
      <c r="W19" s="193">
        <f>W60+W61+W62+W63+W67+W64+W65</f>
        <v>0</v>
      </c>
      <c r="X19" s="193">
        <v>0</v>
      </c>
      <c r="Y19" s="193">
        <f>Y60+Y61+Y62+Y63+Y67+Y64+Y65</f>
        <v>0.654</v>
      </c>
      <c r="Z19" s="193">
        <f>Z60+Z61+Z62+Z63+Z67+Z64+Z65</f>
        <v>6.635</v>
      </c>
      <c r="AA19" s="224"/>
      <c r="AB19" s="224"/>
      <c r="AC19" s="193">
        <f aca="true" t="shared" si="3" ref="AC19:AI19">AC60+AC61+AC62+AC63+AC67</f>
        <v>0</v>
      </c>
      <c r="AD19" s="193">
        <f t="shared" si="3"/>
        <v>0</v>
      </c>
      <c r="AE19" s="193">
        <f t="shared" si="3"/>
        <v>8.3808</v>
      </c>
      <c r="AF19" s="193">
        <f t="shared" si="3"/>
        <v>8.769599999999999</v>
      </c>
      <c r="AG19" s="193">
        <f t="shared" si="3"/>
        <v>0</v>
      </c>
      <c r="AH19" s="193">
        <f>Z19</f>
        <v>6.635</v>
      </c>
      <c r="AI19" s="193">
        <f t="shared" si="3"/>
        <v>8.3808</v>
      </c>
      <c r="AJ19" s="193">
        <f>AD19+AF19+AH19</f>
        <v>15.404599999999999</v>
      </c>
      <c r="AK19" s="224"/>
    </row>
    <row r="20" spans="1:37" s="217" customFormat="1" ht="39.75" customHeight="1">
      <c r="A20" s="158" t="s">
        <v>469</v>
      </c>
      <c r="B20" s="159" t="s">
        <v>470</v>
      </c>
      <c r="C20" s="180"/>
      <c r="D20" s="180"/>
      <c r="E20" s="225"/>
      <c r="F20" s="225"/>
      <c r="G20" s="225"/>
      <c r="H20" s="191">
        <f>H71+H73+H74+H75+H76+H77+H78+H79+H82+H105+H106+H107+H109</f>
        <v>71.13799999999999</v>
      </c>
      <c r="I20" s="191">
        <f>I71+I73+I74+I75+I76+I77+I78+I79+I82+I105+I106+I107+I109</f>
        <v>70.8</v>
      </c>
      <c r="J20" s="191">
        <f t="shared" si="2"/>
        <v>45.821</v>
      </c>
      <c r="K20" s="191">
        <f aca="true" t="shared" si="4" ref="K20:T20">K71+K73+K74+K75+K76+K77+K78+K79+K82+K105+K106+K107+K109</f>
        <v>71.13799999999999</v>
      </c>
      <c r="L20" s="191">
        <f t="shared" si="4"/>
        <v>11.018</v>
      </c>
      <c r="M20" s="191">
        <f t="shared" si="4"/>
        <v>18.475</v>
      </c>
      <c r="N20" s="191">
        <f t="shared" si="4"/>
        <v>39.523</v>
      </c>
      <c r="O20" s="191">
        <f t="shared" si="4"/>
        <v>2.1220000000000003</v>
      </c>
      <c r="P20" s="191">
        <f t="shared" si="4"/>
        <v>70.8</v>
      </c>
      <c r="Q20" s="191">
        <f t="shared" si="4"/>
        <v>9.532</v>
      </c>
      <c r="R20" s="191">
        <f t="shared" si="4"/>
        <v>14.738000000000001</v>
      </c>
      <c r="S20" s="191">
        <f t="shared" si="4"/>
        <v>45.153000000000006</v>
      </c>
      <c r="T20" s="191">
        <f t="shared" si="4"/>
        <v>1.3780000000000001</v>
      </c>
      <c r="U20" s="225"/>
      <c r="V20" s="225"/>
      <c r="W20" s="191">
        <f>W71+W73+W74+W75+W76+W77+W78+W79+W82+W105+W106+W107+W109</f>
        <v>3.7270000000000003</v>
      </c>
      <c r="X20" s="191">
        <f>X71+X73+X74+X75+X76+X77+X78+X79+X82+X105+X106+X107+X109</f>
        <v>21.819</v>
      </c>
      <c r="Y20" s="191">
        <f>Y71+Y73+Y74+Y75+Y76+Y77+Y78+Y79+Y82+Y105+Y106+Y107+Y109</f>
        <v>3.367</v>
      </c>
      <c r="Z20" s="191">
        <f>Z71+Z73+Z74+Z75+Z76+Z77+Z78+Z79+Z82+Z105+Z106+Z107+Z109</f>
        <v>21.481</v>
      </c>
      <c r="AA20" s="225"/>
      <c r="AB20" s="225"/>
      <c r="AC20" s="191">
        <f aca="true" t="shared" si="5" ref="AC20:AI20">AC71+AC73+AC74+AC75+AC76+AC77+AC78+AC79+AC82+AC105+AC106+AC107+AC109</f>
        <v>25</v>
      </c>
      <c r="AD20" s="191">
        <f t="shared" si="5"/>
        <v>21.214</v>
      </c>
      <c r="AE20" s="191">
        <f t="shared" si="5"/>
        <v>24.319</v>
      </c>
      <c r="AF20" s="191">
        <f t="shared" si="5"/>
        <v>24.607</v>
      </c>
      <c r="AG20" s="191">
        <f t="shared" si="5"/>
        <v>21.819</v>
      </c>
      <c r="AH20" s="191">
        <f>Z20</f>
        <v>21.481</v>
      </c>
      <c r="AI20" s="191">
        <f t="shared" si="5"/>
        <v>71.13799999999999</v>
      </c>
      <c r="AJ20" s="191">
        <f>AD20+AF20+AH20</f>
        <v>67.30199999999999</v>
      </c>
      <c r="AK20" s="225"/>
    </row>
    <row r="21" spans="1:37" s="227" customFormat="1" ht="60" customHeight="1">
      <c r="A21" s="161" t="s">
        <v>471</v>
      </c>
      <c r="B21" s="162" t="s">
        <v>472</v>
      </c>
      <c r="C21" s="188"/>
      <c r="D21" s="188"/>
      <c r="E21" s="226"/>
      <c r="F21" s="226"/>
      <c r="G21" s="226"/>
      <c r="H21" s="188"/>
      <c r="I21" s="218"/>
      <c r="J21" s="218"/>
      <c r="K21" s="188"/>
      <c r="L21" s="188"/>
      <c r="M21" s="188"/>
      <c r="N21" s="188"/>
      <c r="O21" s="188"/>
      <c r="P21" s="218"/>
      <c r="Q21" s="218"/>
      <c r="R21" s="218"/>
      <c r="S21" s="218"/>
      <c r="T21" s="218"/>
      <c r="U21" s="226"/>
      <c r="V21" s="226"/>
      <c r="W21" s="218"/>
      <c r="X21" s="188"/>
      <c r="Y21" s="218"/>
      <c r="Z21" s="218"/>
      <c r="AA21" s="226"/>
      <c r="AB21" s="226"/>
      <c r="AC21" s="188"/>
      <c r="AD21" s="188"/>
      <c r="AE21" s="188"/>
      <c r="AF21" s="188"/>
      <c r="AG21" s="188"/>
      <c r="AH21" s="188"/>
      <c r="AI21" s="188"/>
      <c r="AJ21" s="188"/>
      <c r="AK21" s="226"/>
    </row>
    <row r="22" spans="1:37" s="215" customFormat="1" ht="39.75" customHeight="1">
      <c r="A22" s="164" t="s">
        <v>473</v>
      </c>
      <c r="B22" s="165" t="s">
        <v>474</v>
      </c>
      <c r="C22" s="189"/>
      <c r="D22" s="189"/>
      <c r="E22" s="228"/>
      <c r="F22" s="228"/>
      <c r="G22" s="228"/>
      <c r="H22" s="189">
        <f>H137+H138+H139+H140+H141</f>
        <v>10.666</v>
      </c>
      <c r="I22" s="219">
        <f>I137+I138+I139+I140+I141</f>
        <v>0.513</v>
      </c>
      <c r="J22" s="219">
        <f t="shared" si="2"/>
        <v>0.606</v>
      </c>
      <c r="K22" s="189">
        <f aca="true" t="shared" si="6" ref="K22:T22">K137+K138+K139+K140+K141</f>
        <v>10.666</v>
      </c>
      <c r="L22" s="219">
        <f t="shared" si="6"/>
        <v>0</v>
      </c>
      <c r="M22" s="189">
        <f t="shared" si="6"/>
        <v>1.6309999999999998</v>
      </c>
      <c r="N22" s="189">
        <f t="shared" si="6"/>
        <v>8.459</v>
      </c>
      <c r="O22" s="189">
        <f t="shared" si="6"/>
        <v>0.576</v>
      </c>
      <c r="P22" s="219">
        <f t="shared" si="6"/>
        <v>0.513</v>
      </c>
      <c r="Q22" s="219">
        <f t="shared" si="6"/>
        <v>0</v>
      </c>
      <c r="R22" s="219">
        <f t="shared" si="6"/>
        <v>0.074</v>
      </c>
      <c r="S22" s="219">
        <f t="shared" si="6"/>
        <v>0.433</v>
      </c>
      <c r="T22" s="219">
        <f t="shared" si="6"/>
        <v>0.006</v>
      </c>
      <c r="U22" s="228"/>
      <c r="V22" s="228"/>
      <c r="W22" s="219">
        <f>W137+W138+W139+W140+W141</f>
        <v>1.932</v>
      </c>
      <c r="X22" s="189">
        <f>X137+X138+X139+X140+X141</f>
        <v>10.153</v>
      </c>
      <c r="Y22" s="219">
        <f>Y137+Y138+Y139+Y140+Y141</f>
        <v>0</v>
      </c>
      <c r="Z22" s="219">
        <f>Z137+Z138+Z139+Z140+Z141</f>
        <v>0</v>
      </c>
      <c r="AA22" s="228"/>
      <c r="AB22" s="228"/>
      <c r="AC22" s="219">
        <f aca="true" t="shared" si="7" ref="AC22:AI22">AC137+AC138+AC139+AC140+AC141</f>
        <v>0</v>
      </c>
      <c r="AD22" s="219">
        <f t="shared" si="7"/>
        <v>0</v>
      </c>
      <c r="AE22" s="189">
        <f t="shared" si="7"/>
        <v>0.513</v>
      </c>
      <c r="AF22" s="189">
        <f t="shared" si="7"/>
        <v>0.606</v>
      </c>
      <c r="AG22" s="189">
        <f t="shared" si="7"/>
        <v>10.153</v>
      </c>
      <c r="AH22" s="189">
        <f>Z22</f>
        <v>0</v>
      </c>
      <c r="AI22" s="189">
        <f t="shared" si="7"/>
        <v>10.666</v>
      </c>
      <c r="AJ22" s="189">
        <f>AD22+AF22+AH22</f>
        <v>0.606</v>
      </c>
      <c r="AK22" s="228"/>
    </row>
    <row r="23" spans="1:37" s="230" customFormat="1" ht="39.75" customHeight="1">
      <c r="A23" s="170" t="s">
        <v>475</v>
      </c>
      <c r="B23" s="171" t="s">
        <v>476</v>
      </c>
      <c r="C23" s="190"/>
      <c r="D23" s="190"/>
      <c r="E23" s="229"/>
      <c r="F23" s="229"/>
      <c r="G23" s="229"/>
      <c r="H23" s="190"/>
      <c r="I23" s="220"/>
      <c r="J23" s="220"/>
      <c r="K23" s="190"/>
      <c r="L23" s="190"/>
      <c r="M23" s="190"/>
      <c r="N23" s="190"/>
      <c r="O23" s="190"/>
      <c r="P23" s="220"/>
      <c r="Q23" s="220"/>
      <c r="R23" s="220"/>
      <c r="S23" s="220"/>
      <c r="T23" s="220"/>
      <c r="U23" s="229"/>
      <c r="V23" s="229"/>
      <c r="W23" s="220"/>
      <c r="X23" s="190"/>
      <c r="Y23" s="220"/>
      <c r="Z23" s="220"/>
      <c r="AA23" s="229"/>
      <c r="AB23" s="229"/>
      <c r="AC23" s="190"/>
      <c r="AD23" s="190"/>
      <c r="AE23" s="190"/>
      <c r="AF23" s="190"/>
      <c r="AG23" s="190"/>
      <c r="AH23" s="190"/>
      <c r="AI23" s="190"/>
      <c r="AJ23" s="190"/>
      <c r="AK23" s="229"/>
    </row>
    <row r="24" spans="1:37" s="216" customFormat="1" ht="30" customHeight="1">
      <c r="A24" s="167" t="s">
        <v>477</v>
      </c>
      <c r="B24" s="168" t="s">
        <v>481</v>
      </c>
      <c r="C24" s="186"/>
      <c r="D24" s="186"/>
      <c r="E24" s="231"/>
      <c r="F24" s="231"/>
      <c r="G24" s="231"/>
      <c r="H24" s="186">
        <f>H147+H148</f>
        <v>2.478</v>
      </c>
      <c r="I24" s="195">
        <f>I147+I148+I149</f>
        <v>6.334</v>
      </c>
      <c r="J24" s="195">
        <f t="shared" si="2"/>
        <v>0.847</v>
      </c>
      <c r="K24" s="186">
        <f>K147+K148</f>
        <v>2.478</v>
      </c>
      <c r="L24" s="195">
        <f>L147+L148</f>
        <v>0</v>
      </c>
      <c r="M24" s="195">
        <f>M147+M148</f>
        <v>0</v>
      </c>
      <c r="N24" s="186">
        <f>N147+N148</f>
        <v>2.478</v>
      </c>
      <c r="O24" s="195">
        <f>O147+O148</f>
        <v>0</v>
      </c>
      <c r="P24" s="195">
        <f>P147+P148+P149</f>
        <v>6.334</v>
      </c>
      <c r="Q24" s="195">
        <f>Q147+Q148+Q149</f>
        <v>0</v>
      </c>
      <c r="R24" s="195">
        <f>R147+R148+R149</f>
        <v>0</v>
      </c>
      <c r="S24" s="195">
        <f>S147+S148+S149</f>
        <v>6.334</v>
      </c>
      <c r="T24" s="195">
        <f>T147+T148+T149</f>
        <v>0</v>
      </c>
      <c r="U24" s="231"/>
      <c r="V24" s="231"/>
      <c r="W24" s="195">
        <f>W147+W148+W149</f>
        <v>0</v>
      </c>
      <c r="X24" s="195">
        <v>0</v>
      </c>
      <c r="Y24" s="195">
        <f>Y147+Y148+Y149</f>
        <v>0</v>
      </c>
      <c r="Z24" s="195">
        <f>Z147+Z148+Z149</f>
        <v>3.856</v>
      </c>
      <c r="AA24" s="231"/>
      <c r="AB24" s="231"/>
      <c r="AC24" s="186">
        <f aca="true" t="shared" si="8" ref="AC24:AI24">AC147+AC148</f>
        <v>1.683</v>
      </c>
      <c r="AD24" s="195">
        <f t="shared" si="8"/>
        <v>0</v>
      </c>
      <c r="AE24" s="186">
        <f t="shared" si="8"/>
        <v>0.795</v>
      </c>
      <c r="AF24" s="186">
        <f t="shared" si="8"/>
        <v>0.847</v>
      </c>
      <c r="AG24" s="195">
        <f t="shared" si="8"/>
        <v>0</v>
      </c>
      <c r="AH24" s="195">
        <f>Z24</f>
        <v>3.856</v>
      </c>
      <c r="AI24" s="186">
        <f t="shared" si="8"/>
        <v>2.478</v>
      </c>
      <c r="AJ24" s="186">
        <f>AD24+AF24+AH24</f>
        <v>4.702999999999999</v>
      </c>
      <c r="AK24" s="231"/>
    </row>
    <row r="25" spans="1:37" ht="15.75">
      <c r="A25" s="153"/>
      <c r="B25" s="154"/>
      <c r="C25" s="187"/>
      <c r="D25" s="187"/>
      <c r="E25" s="22"/>
      <c r="F25" s="22"/>
      <c r="G25" s="22"/>
      <c r="H25" s="22"/>
      <c r="I25" s="22"/>
      <c r="J25" s="22"/>
      <c r="K25" s="22"/>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row>
    <row r="26" spans="1:37" ht="30" customHeight="1">
      <c r="A26" s="153" t="s">
        <v>326</v>
      </c>
      <c r="B26" s="154" t="s">
        <v>358</v>
      </c>
      <c r="C26" s="187"/>
      <c r="D26" s="187"/>
      <c r="E26" s="22"/>
      <c r="F26" s="22"/>
      <c r="G26" s="22"/>
      <c r="H26" s="22"/>
      <c r="I26" s="22"/>
      <c r="J26" s="22"/>
      <c r="K26" s="22"/>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row>
    <row r="27" spans="1:37" ht="30" customHeight="1">
      <c r="A27" s="153" t="s">
        <v>327</v>
      </c>
      <c r="B27" s="154" t="s">
        <v>482</v>
      </c>
      <c r="C27" s="187"/>
      <c r="D27" s="187"/>
      <c r="E27" s="22"/>
      <c r="F27" s="22"/>
      <c r="G27" s="22"/>
      <c r="H27" s="22"/>
      <c r="I27" s="22"/>
      <c r="J27" s="22"/>
      <c r="K27" s="22"/>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row>
    <row r="28" spans="1:37" ht="39.75" customHeight="1">
      <c r="A28" s="153" t="s">
        <v>329</v>
      </c>
      <c r="B28" s="154" t="s">
        <v>483</v>
      </c>
      <c r="C28" s="187"/>
      <c r="D28" s="187"/>
      <c r="E28" s="22"/>
      <c r="F28" s="22"/>
      <c r="G28" s="22"/>
      <c r="H28" s="22"/>
      <c r="I28" s="22"/>
      <c r="J28" s="22"/>
      <c r="K28" s="22"/>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60" customHeight="1" hidden="1" outlineLevel="1">
      <c r="A29" s="153" t="s">
        <v>359</v>
      </c>
      <c r="B29" s="154" t="s">
        <v>484</v>
      </c>
      <c r="C29" s="187"/>
      <c r="D29" s="187"/>
      <c r="E29" s="22"/>
      <c r="F29" s="22"/>
      <c r="G29" s="22"/>
      <c r="H29" s="22"/>
      <c r="I29" s="22"/>
      <c r="J29" s="22"/>
      <c r="K29" s="22"/>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row>
    <row r="30" spans="1:37" ht="60" customHeight="1" hidden="1" outlineLevel="1">
      <c r="A30" s="153" t="s">
        <v>360</v>
      </c>
      <c r="B30" s="154" t="s">
        <v>485</v>
      </c>
      <c r="C30" s="187"/>
      <c r="D30" s="187"/>
      <c r="E30" s="22"/>
      <c r="F30" s="22"/>
      <c r="G30" s="22"/>
      <c r="H30" s="22"/>
      <c r="I30" s="22"/>
      <c r="J30" s="22"/>
      <c r="K30" s="22"/>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row>
    <row r="31" spans="1:37" ht="60" customHeight="1" hidden="1" outlineLevel="1">
      <c r="A31" s="153" t="s">
        <v>361</v>
      </c>
      <c r="B31" s="154" t="s">
        <v>486</v>
      </c>
      <c r="C31" s="187"/>
      <c r="D31" s="187"/>
      <c r="E31" s="22"/>
      <c r="F31" s="22"/>
      <c r="G31" s="22"/>
      <c r="H31" s="22"/>
      <c r="I31" s="22"/>
      <c r="J31" s="22"/>
      <c r="K31" s="22"/>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row>
    <row r="32" spans="1:37" ht="30" customHeight="1" hidden="1" outlineLevel="1">
      <c r="A32" s="155" t="s">
        <v>361</v>
      </c>
      <c r="B32" s="156" t="s">
        <v>487</v>
      </c>
      <c r="C32" s="182"/>
      <c r="D32" s="182"/>
      <c r="E32" s="22"/>
      <c r="F32" s="22"/>
      <c r="G32" s="22"/>
      <c r="H32" s="22"/>
      <c r="I32" s="22"/>
      <c r="J32" s="22"/>
      <c r="K32" s="22"/>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row>
    <row r="33" spans="1:37" ht="30" customHeight="1" hidden="1" outlineLevel="1">
      <c r="A33" s="155" t="s">
        <v>361</v>
      </c>
      <c r="B33" s="156" t="s">
        <v>487</v>
      </c>
      <c r="C33" s="182"/>
      <c r="D33" s="182"/>
      <c r="E33" s="22"/>
      <c r="F33" s="22"/>
      <c r="G33" s="22"/>
      <c r="H33" s="22"/>
      <c r="I33" s="22"/>
      <c r="J33" s="22"/>
      <c r="K33" s="22"/>
      <c r="L33" s="19"/>
      <c r="M33" s="19"/>
      <c r="N33" s="19"/>
      <c r="O33" s="19"/>
      <c r="P33" s="19"/>
      <c r="Q33" s="19"/>
      <c r="R33" s="19"/>
      <c r="S33" s="19"/>
      <c r="T33" s="19"/>
      <c r="U33" s="19"/>
      <c r="V33" s="19"/>
      <c r="W33" s="19"/>
      <c r="X33" s="19"/>
      <c r="Y33" s="19"/>
      <c r="Z33" s="19"/>
      <c r="AA33" s="19"/>
      <c r="AB33" s="19"/>
      <c r="AC33" s="19"/>
      <c r="AD33" s="197"/>
      <c r="AE33" s="19"/>
      <c r="AF33" s="19"/>
      <c r="AG33" s="19"/>
      <c r="AH33" s="19"/>
      <c r="AI33" s="19"/>
      <c r="AJ33" s="19"/>
      <c r="AK33" s="19"/>
    </row>
    <row r="34" spans="1:37" ht="30" customHeight="1" hidden="1" outlineLevel="1">
      <c r="A34" s="155" t="s">
        <v>536</v>
      </c>
      <c r="B34" s="156" t="s">
        <v>536</v>
      </c>
      <c r="C34" s="182"/>
      <c r="D34" s="182"/>
      <c r="E34" s="22"/>
      <c r="F34" s="22"/>
      <c r="G34" s="22"/>
      <c r="H34" s="22"/>
      <c r="I34" s="22"/>
      <c r="J34" s="22"/>
      <c r="K34" s="22"/>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row>
    <row r="35" spans="1:37" ht="39.75" customHeight="1" collapsed="1">
      <c r="A35" s="153" t="s">
        <v>330</v>
      </c>
      <c r="B35" s="154" t="s">
        <v>488</v>
      </c>
      <c r="C35" s="187"/>
      <c r="D35" s="187"/>
      <c r="E35" s="22"/>
      <c r="F35" s="22"/>
      <c r="G35" s="22"/>
      <c r="H35" s="22"/>
      <c r="I35" s="22"/>
      <c r="J35" s="22"/>
      <c r="K35" s="22"/>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row>
    <row r="36" spans="1:37" ht="60" customHeight="1" hidden="1" outlineLevel="1">
      <c r="A36" s="153" t="s">
        <v>363</v>
      </c>
      <c r="B36" s="154" t="s">
        <v>489</v>
      </c>
      <c r="C36" s="187"/>
      <c r="D36" s="187"/>
      <c r="E36" s="22"/>
      <c r="F36" s="22"/>
      <c r="G36" s="22"/>
      <c r="H36" s="22"/>
      <c r="I36" s="22"/>
      <c r="J36" s="22">
        <f t="shared" si="2"/>
        <v>0</v>
      </c>
      <c r="K36" s="22"/>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row>
    <row r="37" spans="1:37" ht="30" customHeight="1" hidden="1" outlineLevel="1">
      <c r="A37" s="155" t="s">
        <v>363</v>
      </c>
      <c r="B37" s="156" t="s">
        <v>487</v>
      </c>
      <c r="C37" s="182"/>
      <c r="D37" s="182"/>
      <c r="E37" s="22"/>
      <c r="F37" s="22"/>
      <c r="G37" s="22"/>
      <c r="H37" s="22"/>
      <c r="I37" s="22"/>
      <c r="J37" s="22">
        <f t="shared" si="2"/>
        <v>0</v>
      </c>
      <c r="K37" s="22"/>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row>
    <row r="38" spans="1:37" ht="30" customHeight="1" hidden="1" outlineLevel="1">
      <c r="A38" s="155" t="s">
        <v>363</v>
      </c>
      <c r="B38" s="156" t="s">
        <v>487</v>
      </c>
      <c r="C38" s="182"/>
      <c r="D38" s="182"/>
      <c r="E38" s="22"/>
      <c r="F38" s="22"/>
      <c r="G38" s="22"/>
      <c r="H38" s="22"/>
      <c r="I38" s="22"/>
      <c r="J38" s="22">
        <f t="shared" si="2"/>
        <v>0</v>
      </c>
      <c r="K38" s="22"/>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row>
    <row r="39" spans="1:37" ht="30" customHeight="1" hidden="1" outlineLevel="1">
      <c r="A39" s="155" t="s">
        <v>536</v>
      </c>
      <c r="B39" s="156" t="s">
        <v>536</v>
      </c>
      <c r="C39" s="182"/>
      <c r="D39" s="182"/>
      <c r="E39" s="22"/>
      <c r="F39" s="22"/>
      <c r="G39" s="22"/>
      <c r="H39" s="22"/>
      <c r="I39" s="22"/>
      <c r="J39" s="22">
        <f t="shared" si="2"/>
        <v>0</v>
      </c>
      <c r="K39" s="22"/>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row>
    <row r="40" spans="1:37" ht="39.75" customHeight="1" hidden="1" outlineLevel="1">
      <c r="A40" s="153" t="s">
        <v>364</v>
      </c>
      <c r="B40" s="154" t="s">
        <v>490</v>
      </c>
      <c r="C40" s="187"/>
      <c r="D40" s="187"/>
      <c r="E40" s="22"/>
      <c r="F40" s="22"/>
      <c r="G40" s="22"/>
      <c r="H40" s="22"/>
      <c r="I40" s="22"/>
      <c r="J40" s="22">
        <f t="shared" si="2"/>
        <v>0</v>
      </c>
      <c r="K40" s="22"/>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row>
    <row r="41" spans="1:37" ht="30" customHeight="1" hidden="1" outlineLevel="1">
      <c r="A41" s="155" t="s">
        <v>364</v>
      </c>
      <c r="B41" s="156" t="s">
        <v>487</v>
      </c>
      <c r="C41" s="182"/>
      <c r="D41" s="182"/>
      <c r="E41" s="22"/>
      <c r="F41" s="22"/>
      <c r="G41" s="22"/>
      <c r="H41" s="22"/>
      <c r="I41" s="22"/>
      <c r="J41" s="22">
        <f t="shared" si="2"/>
        <v>0</v>
      </c>
      <c r="K41" s="22"/>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row>
    <row r="42" spans="1:37" ht="30" customHeight="1" hidden="1" outlineLevel="1">
      <c r="A42" s="155" t="s">
        <v>364</v>
      </c>
      <c r="B42" s="156" t="s">
        <v>487</v>
      </c>
      <c r="C42" s="182"/>
      <c r="D42" s="182"/>
      <c r="E42" s="22"/>
      <c r="F42" s="22"/>
      <c r="G42" s="22"/>
      <c r="H42" s="22"/>
      <c r="I42" s="22"/>
      <c r="J42" s="22">
        <f t="shared" si="2"/>
        <v>0</v>
      </c>
      <c r="K42" s="22"/>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row>
    <row r="43" spans="1:37" ht="30" customHeight="1" hidden="1" outlineLevel="1">
      <c r="A43" s="155" t="s">
        <v>536</v>
      </c>
      <c r="B43" s="156" t="s">
        <v>536</v>
      </c>
      <c r="C43" s="182"/>
      <c r="D43" s="182"/>
      <c r="E43" s="22"/>
      <c r="F43" s="22"/>
      <c r="G43" s="22"/>
      <c r="H43" s="22"/>
      <c r="I43" s="22"/>
      <c r="J43" s="22">
        <f t="shared" si="2"/>
        <v>0</v>
      </c>
      <c r="K43" s="22"/>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row>
    <row r="44" spans="1:37" ht="39.75" customHeight="1" collapsed="1">
      <c r="A44" s="153" t="s">
        <v>331</v>
      </c>
      <c r="B44" s="154" t="s">
        <v>491</v>
      </c>
      <c r="C44" s="187"/>
      <c r="D44" s="187"/>
      <c r="E44" s="22"/>
      <c r="F44" s="22"/>
      <c r="G44" s="22"/>
      <c r="H44" s="22"/>
      <c r="I44" s="22"/>
      <c r="J44" s="22"/>
      <c r="K44" s="22"/>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row>
    <row r="45" spans="1:37" ht="39.75" customHeight="1" hidden="1" outlineLevel="1">
      <c r="A45" s="153" t="s">
        <v>367</v>
      </c>
      <c r="B45" s="154" t="s">
        <v>492</v>
      </c>
      <c r="C45" s="187"/>
      <c r="D45" s="187"/>
      <c r="E45" s="22"/>
      <c r="F45" s="22"/>
      <c r="G45" s="22"/>
      <c r="H45" s="22"/>
      <c r="I45" s="22"/>
      <c r="J45" s="22">
        <f t="shared" si="2"/>
        <v>0</v>
      </c>
      <c r="K45" s="22"/>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row>
    <row r="46" spans="1:37" ht="78.75" hidden="1" outlineLevel="1">
      <c r="A46" s="153" t="s">
        <v>367</v>
      </c>
      <c r="B46" s="154" t="s">
        <v>493</v>
      </c>
      <c r="C46" s="187"/>
      <c r="D46" s="187"/>
      <c r="E46" s="22"/>
      <c r="F46" s="22"/>
      <c r="G46" s="22"/>
      <c r="H46" s="22"/>
      <c r="I46" s="22"/>
      <c r="J46" s="22">
        <f t="shared" si="2"/>
        <v>0</v>
      </c>
      <c r="K46" s="22"/>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row>
    <row r="47" spans="1:37" ht="30" customHeight="1" hidden="1" outlineLevel="1">
      <c r="A47" s="155" t="s">
        <v>367</v>
      </c>
      <c r="B47" s="156" t="s">
        <v>487</v>
      </c>
      <c r="C47" s="182"/>
      <c r="D47" s="182"/>
      <c r="E47" s="22"/>
      <c r="F47" s="22"/>
      <c r="G47" s="22"/>
      <c r="H47" s="22"/>
      <c r="I47" s="22"/>
      <c r="J47" s="22">
        <f t="shared" si="2"/>
        <v>0</v>
      </c>
      <c r="K47" s="22"/>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row>
    <row r="48" spans="1:37" ht="30" customHeight="1" hidden="1" outlineLevel="1">
      <c r="A48" s="155" t="s">
        <v>367</v>
      </c>
      <c r="B48" s="156" t="s">
        <v>487</v>
      </c>
      <c r="C48" s="182"/>
      <c r="D48" s="182"/>
      <c r="E48" s="22"/>
      <c r="F48" s="22"/>
      <c r="G48" s="22"/>
      <c r="H48" s="22"/>
      <c r="I48" s="22"/>
      <c r="J48" s="22">
        <f t="shared" si="2"/>
        <v>0</v>
      </c>
      <c r="K48" s="22"/>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row>
    <row r="49" spans="1:37" ht="30" customHeight="1" hidden="1" outlineLevel="1">
      <c r="A49" s="155" t="s">
        <v>536</v>
      </c>
      <c r="B49" s="156" t="s">
        <v>536</v>
      </c>
      <c r="C49" s="182"/>
      <c r="D49" s="182"/>
      <c r="E49" s="22"/>
      <c r="F49" s="22"/>
      <c r="G49" s="22"/>
      <c r="H49" s="22"/>
      <c r="I49" s="22"/>
      <c r="J49" s="22">
        <f t="shared" si="2"/>
        <v>0</v>
      </c>
      <c r="K49" s="22"/>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row>
    <row r="50" spans="1:37" ht="63" hidden="1" outlineLevel="1">
      <c r="A50" s="153" t="s">
        <v>367</v>
      </c>
      <c r="B50" s="154" t="s">
        <v>494</v>
      </c>
      <c r="C50" s="187"/>
      <c r="D50" s="187"/>
      <c r="E50" s="22"/>
      <c r="F50" s="22"/>
      <c r="G50" s="22"/>
      <c r="H50" s="22"/>
      <c r="I50" s="22"/>
      <c r="J50" s="22">
        <f t="shared" si="2"/>
        <v>0</v>
      </c>
      <c r="K50" s="22"/>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row>
    <row r="51" spans="1:37" ht="30" customHeight="1" hidden="1" outlineLevel="1">
      <c r="A51" s="155" t="s">
        <v>367</v>
      </c>
      <c r="B51" s="156" t="s">
        <v>487</v>
      </c>
      <c r="C51" s="182"/>
      <c r="D51" s="182"/>
      <c r="E51" s="22"/>
      <c r="F51" s="22"/>
      <c r="G51" s="22"/>
      <c r="H51" s="22"/>
      <c r="I51" s="22"/>
      <c r="J51" s="22">
        <f t="shared" si="2"/>
        <v>0</v>
      </c>
      <c r="K51" s="22"/>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row>
    <row r="52" spans="1:37" ht="30" customHeight="1" hidden="1" outlineLevel="1">
      <c r="A52" s="155" t="s">
        <v>367</v>
      </c>
      <c r="B52" s="156" t="s">
        <v>487</v>
      </c>
      <c r="C52" s="182"/>
      <c r="D52" s="182"/>
      <c r="E52" s="22"/>
      <c r="F52" s="22"/>
      <c r="G52" s="22"/>
      <c r="H52" s="22"/>
      <c r="I52" s="22"/>
      <c r="J52" s="22">
        <f t="shared" si="2"/>
        <v>0</v>
      </c>
      <c r="K52" s="22"/>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row>
    <row r="53" spans="1:37" ht="30" customHeight="1" hidden="1" outlineLevel="1">
      <c r="A53" s="155" t="s">
        <v>536</v>
      </c>
      <c r="B53" s="156" t="s">
        <v>536</v>
      </c>
      <c r="C53" s="182"/>
      <c r="D53" s="182"/>
      <c r="E53" s="22"/>
      <c r="F53" s="22"/>
      <c r="G53" s="22"/>
      <c r="H53" s="22"/>
      <c r="I53" s="22"/>
      <c r="J53" s="22">
        <f t="shared" si="2"/>
        <v>0</v>
      </c>
      <c r="K53" s="22"/>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row>
    <row r="54" spans="1:37" ht="63" hidden="1" outlineLevel="1">
      <c r="A54" s="153" t="s">
        <v>367</v>
      </c>
      <c r="B54" s="154" t="s">
        <v>495</v>
      </c>
      <c r="C54" s="187"/>
      <c r="D54" s="187"/>
      <c r="E54" s="22"/>
      <c r="F54" s="22"/>
      <c r="G54" s="22"/>
      <c r="H54" s="22"/>
      <c r="I54" s="22"/>
      <c r="J54" s="22">
        <f t="shared" si="2"/>
        <v>0</v>
      </c>
      <c r="K54" s="22"/>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row>
    <row r="55" spans="1:37" ht="30" customHeight="1" hidden="1" outlineLevel="1">
      <c r="A55" s="155" t="s">
        <v>367</v>
      </c>
      <c r="B55" s="156" t="s">
        <v>487</v>
      </c>
      <c r="C55" s="182"/>
      <c r="D55" s="182"/>
      <c r="E55" s="22"/>
      <c r="F55" s="22"/>
      <c r="G55" s="22"/>
      <c r="H55" s="22"/>
      <c r="I55" s="22"/>
      <c r="J55" s="22">
        <f t="shared" si="2"/>
        <v>0</v>
      </c>
      <c r="K55" s="22"/>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row>
    <row r="56" spans="1:37" ht="30" customHeight="1" hidden="1" outlineLevel="1">
      <c r="A56" s="155" t="s">
        <v>367</v>
      </c>
      <c r="B56" s="156" t="s">
        <v>487</v>
      </c>
      <c r="C56" s="182"/>
      <c r="D56" s="182"/>
      <c r="E56" s="22"/>
      <c r="F56" s="22"/>
      <c r="G56" s="22"/>
      <c r="H56" s="22"/>
      <c r="I56" s="22"/>
      <c r="J56" s="22">
        <f t="shared" si="2"/>
        <v>0</v>
      </c>
      <c r="K56" s="22"/>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row>
    <row r="57" spans="1:37" ht="30" customHeight="1" hidden="1" outlineLevel="1">
      <c r="A57" s="155" t="s">
        <v>536</v>
      </c>
      <c r="B57" s="156" t="s">
        <v>536</v>
      </c>
      <c r="C57" s="182"/>
      <c r="D57" s="182"/>
      <c r="E57" s="22"/>
      <c r="F57" s="22"/>
      <c r="G57" s="22"/>
      <c r="H57" s="22"/>
      <c r="I57" s="22"/>
      <c r="J57" s="22">
        <f t="shared" si="2"/>
        <v>0</v>
      </c>
      <c r="K57" s="22"/>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row>
    <row r="58" spans="1:37" ht="63" collapsed="1">
      <c r="A58" s="153" t="s">
        <v>332</v>
      </c>
      <c r="B58" s="154" t="s">
        <v>496</v>
      </c>
      <c r="C58" s="187"/>
      <c r="D58" s="187"/>
      <c r="E58" s="22"/>
      <c r="F58" s="22"/>
      <c r="G58" s="22"/>
      <c r="H58" s="22"/>
      <c r="I58" s="22"/>
      <c r="J58" s="22"/>
      <c r="K58" s="22"/>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row>
    <row r="59" spans="1:37" ht="60" customHeight="1">
      <c r="A59" s="153" t="s">
        <v>371</v>
      </c>
      <c r="B59" s="154" t="s">
        <v>497</v>
      </c>
      <c r="C59" s="187"/>
      <c r="D59" s="187"/>
      <c r="E59" s="22"/>
      <c r="F59" s="22"/>
      <c r="G59" s="22"/>
      <c r="H59" s="22"/>
      <c r="I59" s="22"/>
      <c r="J59" s="22"/>
      <c r="K59" s="22"/>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row>
    <row r="60" spans="1:37" s="214" customFormat="1" ht="30" customHeight="1">
      <c r="A60" s="155" t="s">
        <v>371</v>
      </c>
      <c r="B60" s="156" t="s">
        <v>275</v>
      </c>
      <c r="C60" s="182" t="s">
        <v>776</v>
      </c>
      <c r="D60" s="182" t="s">
        <v>212</v>
      </c>
      <c r="E60" s="201">
        <v>2016</v>
      </c>
      <c r="F60" s="201">
        <v>2016</v>
      </c>
      <c r="G60" s="201">
        <v>2017</v>
      </c>
      <c r="H60" s="206">
        <v>2.0464</v>
      </c>
      <c r="I60" s="206">
        <v>4.0134</v>
      </c>
      <c r="J60" s="206">
        <f t="shared" si="2"/>
        <v>3.3154</v>
      </c>
      <c r="K60" s="206">
        <v>2.0464</v>
      </c>
      <c r="L60" s="206">
        <v>0</v>
      </c>
      <c r="M60" s="206">
        <v>0.2464</v>
      </c>
      <c r="N60" s="206">
        <v>1.791</v>
      </c>
      <c r="O60" s="206">
        <v>0.01</v>
      </c>
      <c r="P60" s="206">
        <f>Q60+R60+S60+T60</f>
        <v>4.0134</v>
      </c>
      <c r="Q60" s="206">
        <v>0</v>
      </c>
      <c r="R60" s="206">
        <v>0.483</v>
      </c>
      <c r="S60" s="206">
        <v>3.5114</v>
      </c>
      <c r="T60" s="206">
        <v>0.019</v>
      </c>
      <c r="U60" s="201"/>
      <c r="V60" s="201"/>
      <c r="W60" s="206"/>
      <c r="X60" s="206"/>
      <c r="Y60" s="206">
        <v>0.55</v>
      </c>
      <c r="Z60" s="201">
        <v>1.967</v>
      </c>
      <c r="AA60" s="201"/>
      <c r="AB60" s="201"/>
      <c r="AC60" s="206"/>
      <c r="AD60" s="206"/>
      <c r="AE60" s="206">
        <v>2.0464</v>
      </c>
      <c r="AF60" s="206">
        <v>3.3154</v>
      </c>
      <c r="AG60" s="206"/>
      <c r="AH60" s="206">
        <f>Z60</f>
        <v>1.967</v>
      </c>
      <c r="AI60" s="206">
        <f aca="true" t="shared" si="9" ref="AI60:AJ63">AC60+AE60+AG60</f>
        <v>2.0464</v>
      </c>
      <c r="AJ60" s="206">
        <f t="shared" si="9"/>
        <v>5.2824</v>
      </c>
      <c r="AK60" s="201"/>
    </row>
    <row r="61" spans="1:37" s="214" customFormat="1" ht="30" customHeight="1">
      <c r="A61" s="155" t="s">
        <v>371</v>
      </c>
      <c r="B61" s="156" t="s">
        <v>276</v>
      </c>
      <c r="C61" s="182" t="s">
        <v>777</v>
      </c>
      <c r="D61" s="182" t="s">
        <v>251</v>
      </c>
      <c r="E61" s="201">
        <v>2016</v>
      </c>
      <c r="F61" s="201">
        <v>2016</v>
      </c>
      <c r="G61" s="201"/>
      <c r="H61" s="206">
        <v>2.1614</v>
      </c>
      <c r="I61" s="206">
        <f>H61</f>
        <v>2.1614</v>
      </c>
      <c r="J61" s="206">
        <f t="shared" si="2"/>
        <v>1.3224</v>
      </c>
      <c r="K61" s="206">
        <v>2.1614</v>
      </c>
      <c r="L61" s="206">
        <v>0</v>
      </c>
      <c r="M61" s="206">
        <v>0.1834</v>
      </c>
      <c r="N61" s="206">
        <v>1.973</v>
      </c>
      <c r="O61" s="206">
        <v>0.005</v>
      </c>
      <c r="P61" s="206">
        <v>2.1614</v>
      </c>
      <c r="Q61" s="206">
        <v>0</v>
      </c>
      <c r="R61" s="206">
        <v>0.1834</v>
      </c>
      <c r="S61" s="206">
        <v>1.973</v>
      </c>
      <c r="T61" s="206">
        <v>0.005</v>
      </c>
      <c r="U61" s="201"/>
      <c r="V61" s="201"/>
      <c r="W61" s="206"/>
      <c r="X61" s="206"/>
      <c r="Y61" s="201"/>
      <c r="Z61" s="201"/>
      <c r="AA61" s="201"/>
      <c r="AB61" s="201"/>
      <c r="AC61" s="206"/>
      <c r="AD61" s="206"/>
      <c r="AE61" s="206">
        <v>2.1614</v>
      </c>
      <c r="AF61" s="206">
        <v>1.3224</v>
      </c>
      <c r="AG61" s="206"/>
      <c r="AH61" s="206"/>
      <c r="AI61" s="206">
        <f t="shared" si="9"/>
        <v>2.1614</v>
      </c>
      <c r="AJ61" s="206">
        <f t="shared" si="9"/>
        <v>1.3224</v>
      </c>
      <c r="AK61" s="201"/>
    </row>
    <row r="62" spans="1:37" s="214" customFormat="1" ht="39.75" customHeight="1">
      <c r="A62" s="155" t="s">
        <v>371</v>
      </c>
      <c r="B62" s="156" t="s">
        <v>278</v>
      </c>
      <c r="C62" s="182" t="s">
        <v>778</v>
      </c>
      <c r="D62" s="182" t="s">
        <v>251</v>
      </c>
      <c r="E62" s="201">
        <v>2016</v>
      </c>
      <c r="F62" s="201">
        <v>2016</v>
      </c>
      <c r="G62" s="201"/>
      <c r="H62" s="206">
        <v>1.16</v>
      </c>
      <c r="I62" s="206">
        <f>H62</f>
        <v>1.16</v>
      </c>
      <c r="J62" s="206">
        <f t="shared" si="2"/>
        <v>1.5134</v>
      </c>
      <c r="K62" s="206">
        <v>1.16</v>
      </c>
      <c r="L62" s="206">
        <v>0</v>
      </c>
      <c r="M62" s="206">
        <v>0.285</v>
      </c>
      <c r="N62" s="206">
        <v>0.871</v>
      </c>
      <c r="O62" s="206">
        <v>0.004</v>
      </c>
      <c r="P62" s="206">
        <v>1.16</v>
      </c>
      <c r="Q62" s="206">
        <v>0</v>
      </c>
      <c r="R62" s="206">
        <v>0.285</v>
      </c>
      <c r="S62" s="206">
        <v>0.871</v>
      </c>
      <c r="T62" s="206">
        <v>0.004</v>
      </c>
      <c r="U62" s="201"/>
      <c r="V62" s="201"/>
      <c r="W62" s="206"/>
      <c r="X62" s="206"/>
      <c r="Y62" s="201"/>
      <c r="Z62" s="201"/>
      <c r="AA62" s="201"/>
      <c r="AB62" s="201"/>
      <c r="AC62" s="206"/>
      <c r="AD62" s="206"/>
      <c r="AE62" s="206">
        <v>1.16</v>
      </c>
      <c r="AF62" s="206">
        <v>1.5134</v>
      </c>
      <c r="AG62" s="206"/>
      <c r="AH62" s="206"/>
      <c r="AI62" s="206">
        <f t="shared" si="9"/>
        <v>1.16</v>
      </c>
      <c r="AJ62" s="206">
        <f t="shared" si="9"/>
        <v>1.5134</v>
      </c>
      <c r="AK62" s="201"/>
    </row>
    <row r="63" spans="1:37" s="214" customFormat="1" ht="30" customHeight="1">
      <c r="A63" s="155" t="s">
        <v>371</v>
      </c>
      <c r="B63" s="156" t="s">
        <v>277</v>
      </c>
      <c r="C63" s="182" t="s">
        <v>779</v>
      </c>
      <c r="D63" s="182" t="s">
        <v>251</v>
      </c>
      <c r="E63" s="201">
        <v>2016</v>
      </c>
      <c r="F63" s="201">
        <v>2016</v>
      </c>
      <c r="G63" s="201"/>
      <c r="H63" s="201">
        <v>2.364</v>
      </c>
      <c r="I63" s="201">
        <f>H63</f>
        <v>2.364</v>
      </c>
      <c r="J63" s="201">
        <f t="shared" si="2"/>
        <v>2.1844</v>
      </c>
      <c r="K63" s="206">
        <v>2.364</v>
      </c>
      <c r="L63" s="206">
        <v>0</v>
      </c>
      <c r="M63" s="206">
        <v>0.233</v>
      </c>
      <c r="N63" s="206">
        <v>2.115</v>
      </c>
      <c r="O63" s="206">
        <v>0.016</v>
      </c>
      <c r="P63" s="206">
        <v>2.364</v>
      </c>
      <c r="Q63" s="206">
        <v>0</v>
      </c>
      <c r="R63" s="206">
        <v>0.233</v>
      </c>
      <c r="S63" s="206">
        <v>2.115</v>
      </c>
      <c r="T63" s="206">
        <v>0.016</v>
      </c>
      <c r="U63" s="201"/>
      <c r="V63" s="201"/>
      <c r="W63" s="206"/>
      <c r="X63" s="206"/>
      <c r="Y63" s="201"/>
      <c r="Z63" s="201"/>
      <c r="AA63" s="201"/>
      <c r="AB63" s="201"/>
      <c r="AC63" s="206"/>
      <c r="AD63" s="206"/>
      <c r="AE63" s="206">
        <v>2.364</v>
      </c>
      <c r="AF63" s="206">
        <v>2.1844</v>
      </c>
      <c r="AG63" s="206"/>
      <c r="AH63" s="206"/>
      <c r="AI63" s="206">
        <f t="shared" si="9"/>
        <v>2.364</v>
      </c>
      <c r="AJ63" s="206">
        <f t="shared" si="9"/>
        <v>2.1844</v>
      </c>
      <c r="AK63" s="201"/>
    </row>
    <row r="64" spans="1:37" s="214" customFormat="1" ht="30" customHeight="1">
      <c r="A64" s="155" t="s">
        <v>371</v>
      </c>
      <c r="B64" s="156" t="s">
        <v>801</v>
      </c>
      <c r="C64" s="182" t="s">
        <v>803</v>
      </c>
      <c r="D64" s="182" t="s">
        <v>252</v>
      </c>
      <c r="E64" s="201"/>
      <c r="F64" s="201"/>
      <c r="G64" s="201">
        <v>2017</v>
      </c>
      <c r="H64" s="201"/>
      <c r="I64" s="206">
        <v>1.076</v>
      </c>
      <c r="J64" s="206">
        <f t="shared" si="2"/>
        <v>0</v>
      </c>
      <c r="K64" s="206"/>
      <c r="L64" s="206"/>
      <c r="M64" s="206"/>
      <c r="N64" s="206"/>
      <c r="O64" s="206"/>
      <c r="P64" s="201">
        <f>1.695-0.619</f>
        <v>1.076</v>
      </c>
      <c r="Q64" s="206">
        <v>0</v>
      </c>
      <c r="R64" s="201">
        <v>0.458</v>
      </c>
      <c r="S64" s="201">
        <v>0.611</v>
      </c>
      <c r="T64" s="201">
        <v>0.007</v>
      </c>
      <c r="U64" s="201"/>
      <c r="V64" s="201"/>
      <c r="W64" s="206"/>
      <c r="X64" s="206"/>
      <c r="Y64" s="206">
        <v>0.104</v>
      </c>
      <c r="Z64" s="201">
        <v>1.076</v>
      </c>
      <c r="AA64" s="201"/>
      <c r="AB64" s="201"/>
      <c r="AC64" s="206"/>
      <c r="AD64" s="206"/>
      <c r="AE64" s="206"/>
      <c r="AF64" s="206"/>
      <c r="AG64" s="206"/>
      <c r="AH64" s="206">
        <f>Z64</f>
        <v>1.076</v>
      </c>
      <c r="AI64" s="206"/>
      <c r="AJ64" s="206">
        <f>AD64+AF64+AH64</f>
        <v>1.076</v>
      </c>
      <c r="AK64" s="201"/>
    </row>
    <row r="65" spans="1:37" s="214" customFormat="1" ht="30" customHeight="1">
      <c r="A65" s="155" t="s">
        <v>371</v>
      </c>
      <c r="B65" s="156" t="s">
        <v>804</v>
      </c>
      <c r="C65" s="182" t="s">
        <v>802</v>
      </c>
      <c r="D65" s="182" t="s">
        <v>252</v>
      </c>
      <c r="E65" s="201"/>
      <c r="F65" s="201"/>
      <c r="G65" s="201">
        <v>2017</v>
      </c>
      <c r="H65" s="201"/>
      <c r="I65" s="206">
        <v>3.592</v>
      </c>
      <c r="J65" s="206">
        <f t="shared" si="2"/>
        <v>0</v>
      </c>
      <c r="K65" s="206"/>
      <c r="L65" s="206"/>
      <c r="M65" s="206"/>
      <c r="N65" s="206"/>
      <c r="O65" s="206"/>
      <c r="P65" s="201">
        <f>2.973+0.619</f>
        <v>3.5919999999999996</v>
      </c>
      <c r="Q65" s="206">
        <f>P65</f>
        <v>3.5919999999999996</v>
      </c>
      <c r="R65" s="206">
        <v>0</v>
      </c>
      <c r="S65" s="206">
        <v>0</v>
      </c>
      <c r="T65" s="206">
        <v>0</v>
      </c>
      <c r="U65" s="201"/>
      <c r="V65" s="201"/>
      <c r="W65" s="206"/>
      <c r="X65" s="206"/>
      <c r="Y65" s="201"/>
      <c r="Z65" s="201">
        <v>3.592</v>
      </c>
      <c r="AA65" s="201"/>
      <c r="AB65" s="201"/>
      <c r="AC65" s="206"/>
      <c r="AD65" s="206"/>
      <c r="AE65" s="206"/>
      <c r="AF65" s="206"/>
      <c r="AG65" s="206"/>
      <c r="AH65" s="206">
        <f>Z65</f>
        <v>3.592</v>
      </c>
      <c r="AI65" s="206"/>
      <c r="AJ65" s="206">
        <f>AD65+AF65+AH65</f>
        <v>3.592</v>
      </c>
      <c r="AK65" s="201"/>
    </row>
    <row r="66" spans="1:37" ht="63">
      <c r="A66" s="153" t="s">
        <v>372</v>
      </c>
      <c r="B66" s="154" t="s">
        <v>498</v>
      </c>
      <c r="C66" s="187"/>
      <c r="D66" s="187"/>
      <c r="E66" s="99"/>
      <c r="F66" s="99"/>
      <c r="G66" s="99"/>
      <c r="H66" s="99"/>
      <c r="I66" s="99"/>
      <c r="J66" s="99"/>
      <c r="K66" s="99"/>
      <c r="L66" s="196"/>
      <c r="M66" s="196"/>
      <c r="N66" s="196"/>
      <c r="O66" s="196"/>
      <c r="P66" s="196"/>
      <c r="Q66" s="196"/>
      <c r="R66" s="196"/>
      <c r="S66" s="196"/>
      <c r="T66" s="196"/>
      <c r="U66" s="196"/>
      <c r="V66" s="196"/>
      <c r="W66" s="199"/>
      <c r="X66" s="199"/>
      <c r="Y66" s="196"/>
      <c r="Z66" s="196"/>
      <c r="AA66" s="196"/>
      <c r="AB66" s="196"/>
      <c r="AC66" s="199"/>
      <c r="AD66" s="199"/>
      <c r="AE66" s="199"/>
      <c r="AF66" s="199"/>
      <c r="AG66" s="199"/>
      <c r="AH66" s="199"/>
      <c r="AI66" s="199"/>
      <c r="AJ66" s="199"/>
      <c r="AK66" s="196"/>
    </row>
    <row r="67" spans="1:37" s="214" customFormat="1" ht="39.75" customHeight="1">
      <c r="A67" s="155" t="s">
        <v>372</v>
      </c>
      <c r="B67" s="156" t="s">
        <v>280</v>
      </c>
      <c r="C67" s="182" t="s">
        <v>780</v>
      </c>
      <c r="D67" s="182" t="s">
        <v>251</v>
      </c>
      <c r="E67" s="201">
        <v>2016</v>
      </c>
      <c r="F67" s="201">
        <v>2016</v>
      </c>
      <c r="G67" s="201"/>
      <c r="H67" s="201">
        <v>0.649</v>
      </c>
      <c r="I67" s="201">
        <f>H67</f>
        <v>0.649</v>
      </c>
      <c r="J67" s="201">
        <f t="shared" si="2"/>
        <v>0.434</v>
      </c>
      <c r="K67" s="206">
        <v>0.649</v>
      </c>
      <c r="L67" s="206">
        <v>0</v>
      </c>
      <c r="M67" s="206">
        <v>0.085</v>
      </c>
      <c r="N67" s="206">
        <v>0.557</v>
      </c>
      <c r="O67" s="206">
        <v>0.007</v>
      </c>
      <c r="P67" s="206">
        <v>0.649</v>
      </c>
      <c r="Q67" s="206">
        <v>0</v>
      </c>
      <c r="R67" s="206">
        <v>0.085</v>
      </c>
      <c r="S67" s="206">
        <v>0.557</v>
      </c>
      <c r="T67" s="206">
        <v>0.007</v>
      </c>
      <c r="U67" s="201"/>
      <c r="V67" s="201"/>
      <c r="W67" s="206"/>
      <c r="X67" s="206"/>
      <c r="Y67" s="201"/>
      <c r="Z67" s="201"/>
      <c r="AA67" s="201"/>
      <c r="AB67" s="201"/>
      <c r="AC67" s="206"/>
      <c r="AD67" s="206"/>
      <c r="AE67" s="206">
        <v>0.649</v>
      </c>
      <c r="AF67" s="206">
        <v>0.434</v>
      </c>
      <c r="AG67" s="206"/>
      <c r="AH67" s="206"/>
      <c r="AI67" s="206">
        <f>AC67+AE67+AG67</f>
        <v>0.649</v>
      </c>
      <c r="AJ67" s="206">
        <f>AD67+AF67+AH67</f>
        <v>0.434</v>
      </c>
      <c r="AK67" s="201"/>
    </row>
    <row r="68" spans="1:37" ht="39.75" customHeight="1">
      <c r="A68" s="153" t="s">
        <v>328</v>
      </c>
      <c r="B68" s="154" t="s">
        <v>499</v>
      </c>
      <c r="C68" s="187"/>
      <c r="D68" s="187"/>
      <c r="E68" s="99"/>
      <c r="F68" s="99"/>
      <c r="G68" s="99"/>
      <c r="H68" s="99"/>
      <c r="I68" s="99"/>
      <c r="J68" s="99"/>
      <c r="K68" s="99"/>
      <c r="L68" s="196"/>
      <c r="M68" s="196"/>
      <c r="N68" s="196"/>
      <c r="O68" s="196"/>
      <c r="P68" s="196"/>
      <c r="Q68" s="196"/>
      <c r="R68" s="196"/>
      <c r="S68" s="196"/>
      <c r="T68" s="196"/>
      <c r="U68" s="196"/>
      <c r="V68" s="196"/>
      <c r="W68" s="199"/>
      <c r="X68" s="199"/>
      <c r="Y68" s="196"/>
      <c r="Z68" s="196"/>
      <c r="AA68" s="196"/>
      <c r="AB68" s="196"/>
      <c r="AC68" s="199"/>
      <c r="AD68" s="199"/>
      <c r="AE68" s="199"/>
      <c r="AF68" s="199"/>
      <c r="AG68" s="199"/>
      <c r="AH68" s="199"/>
      <c r="AI68" s="199"/>
      <c r="AJ68" s="199"/>
      <c r="AK68" s="196"/>
    </row>
    <row r="69" spans="1:37" ht="60" customHeight="1">
      <c r="A69" s="153" t="s">
        <v>333</v>
      </c>
      <c r="B69" s="154" t="s">
        <v>500</v>
      </c>
      <c r="C69" s="187"/>
      <c r="D69" s="187"/>
      <c r="E69" s="99"/>
      <c r="F69" s="99"/>
      <c r="G69" s="99"/>
      <c r="H69" s="99"/>
      <c r="I69" s="99"/>
      <c r="J69" s="99"/>
      <c r="K69" s="99"/>
      <c r="L69" s="196"/>
      <c r="M69" s="196"/>
      <c r="N69" s="196"/>
      <c r="O69" s="196"/>
      <c r="P69" s="196"/>
      <c r="Q69" s="196"/>
      <c r="R69" s="196"/>
      <c r="S69" s="196"/>
      <c r="T69" s="196"/>
      <c r="U69" s="196"/>
      <c r="V69" s="196"/>
      <c r="W69" s="199"/>
      <c r="X69" s="199"/>
      <c r="Y69" s="196"/>
      <c r="Z69" s="196"/>
      <c r="AA69" s="196"/>
      <c r="AB69" s="196"/>
      <c r="AC69" s="199"/>
      <c r="AD69" s="199"/>
      <c r="AE69" s="199"/>
      <c r="AF69" s="199"/>
      <c r="AG69" s="199"/>
      <c r="AH69" s="199"/>
      <c r="AI69" s="199"/>
      <c r="AJ69" s="199"/>
      <c r="AK69" s="196"/>
    </row>
    <row r="70" spans="1:37" ht="39.75" customHeight="1">
      <c r="A70" s="153" t="s">
        <v>382</v>
      </c>
      <c r="B70" s="154" t="s">
        <v>501</v>
      </c>
      <c r="C70" s="187"/>
      <c r="D70" s="187"/>
      <c r="E70" s="99"/>
      <c r="F70" s="99"/>
      <c r="G70" s="99"/>
      <c r="H70" s="99"/>
      <c r="I70" s="99"/>
      <c r="J70" s="99"/>
      <c r="K70" s="99"/>
      <c r="L70" s="196"/>
      <c r="M70" s="196"/>
      <c r="N70" s="196"/>
      <c r="O70" s="196"/>
      <c r="P70" s="196"/>
      <c r="Q70" s="196"/>
      <c r="R70" s="196"/>
      <c r="S70" s="196"/>
      <c r="T70" s="196"/>
      <c r="U70" s="196"/>
      <c r="V70" s="196"/>
      <c r="W70" s="199"/>
      <c r="X70" s="199"/>
      <c r="Y70" s="196"/>
      <c r="Z70" s="196"/>
      <c r="AA70" s="196"/>
      <c r="AB70" s="196"/>
      <c r="AC70" s="199"/>
      <c r="AD70" s="199"/>
      <c r="AE70" s="199"/>
      <c r="AF70" s="199"/>
      <c r="AG70" s="199"/>
      <c r="AH70" s="199"/>
      <c r="AI70" s="199"/>
      <c r="AJ70" s="199"/>
      <c r="AK70" s="196"/>
    </row>
    <row r="71" spans="1:37" s="217" customFormat="1" ht="30" customHeight="1">
      <c r="A71" s="158" t="s">
        <v>382</v>
      </c>
      <c r="B71" s="159" t="s">
        <v>281</v>
      </c>
      <c r="C71" s="180" t="s">
        <v>781</v>
      </c>
      <c r="D71" s="180" t="s">
        <v>251</v>
      </c>
      <c r="E71" s="202">
        <v>2016</v>
      </c>
      <c r="F71" s="202">
        <v>2016</v>
      </c>
      <c r="G71" s="202"/>
      <c r="H71" s="202">
        <v>8.836</v>
      </c>
      <c r="I71" s="202">
        <f>H71</f>
        <v>8.836</v>
      </c>
      <c r="J71" s="202">
        <f t="shared" si="2"/>
        <v>8.286</v>
      </c>
      <c r="K71" s="208">
        <v>8.836</v>
      </c>
      <c r="L71" s="208">
        <v>8.836</v>
      </c>
      <c r="M71" s="208">
        <v>0</v>
      </c>
      <c r="N71" s="208">
        <v>0</v>
      </c>
      <c r="O71" s="208">
        <v>0</v>
      </c>
      <c r="P71" s="208">
        <v>8.836</v>
      </c>
      <c r="Q71" s="208">
        <v>8.836</v>
      </c>
      <c r="R71" s="208">
        <v>0</v>
      </c>
      <c r="S71" s="208">
        <v>0</v>
      </c>
      <c r="T71" s="208">
        <v>0</v>
      </c>
      <c r="U71" s="202"/>
      <c r="V71" s="202"/>
      <c r="W71" s="208"/>
      <c r="X71" s="208"/>
      <c r="Y71" s="202"/>
      <c r="Z71" s="202"/>
      <c r="AA71" s="202"/>
      <c r="AB71" s="202"/>
      <c r="AC71" s="208"/>
      <c r="AD71" s="208"/>
      <c r="AE71" s="208">
        <v>8.836</v>
      </c>
      <c r="AF71" s="208">
        <v>8.286</v>
      </c>
      <c r="AG71" s="208"/>
      <c r="AH71" s="208"/>
      <c r="AI71" s="208">
        <f>AC71+AE71+AG71</f>
        <v>8.836</v>
      </c>
      <c r="AJ71" s="208">
        <f>AD71+AF71+AH71</f>
        <v>8.286</v>
      </c>
      <c r="AK71" s="202"/>
    </row>
    <row r="72" spans="1:37" ht="60" customHeight="1">
      <c r="A72" s="153" t="s">
        <v>383</v>
      </c>
      <c r="B72" s="154" t="s">
        <v>502</v>
      </c>
      <c r="C72" s="187"/>
      <c r="D72" s="187"/>
      <c r="E72" s="99"/>
      <c r="F72" s="99"/>
      <c r="G72" s="99"/>
      <c r="H72" s="99"/>
      <c r="I72" s="99"/>
      <c r="J72" s="99"/>
      <c r="K72" s="99"/>
      <c r="L72" s="196"/>
      <c r="M72" s="196"/>
      <c r="N72" s="196"/>
      <c r="O72" s="196"/>
      <c r="P72" s="196"/>
      <c r="Q72" s="196"/>
      <c r="R72" s="196"/>
      <c r="S72" s="196"/>
      <c r="T72" s="196"/>
      <c r="U72" s="196"/>
      <c r="V72" s="196"/>
      <c r="W72" s="199"/>
      <c r="X72" s="199"/>
      <c r="Y72" s="196"/>
      <c r="Z72" s="196"/>
      <c r="AA72" s="196"/>
      <c r="AB72" s="196"/>
      <c r="AC72" s="199"/>
      <c r="AD72" s="199"/>
      <c r="AE72" s="199"/>
      <c r="AF72" s="199"/>
      <c r="AG72" s="199"/>
      <c r="AH72" s="199"/>
      <c r="AI72" s="199"/>
      <c r="AJ72" s="199"/>
      <c r="AK72" s="196"/>
    </row>
    <row r="73" spans="1:37" s="217" customFormat="1" ht="39.75" customHeight="1">
      <c r="A73" s="158" t="s">
        <v>383</v>
      </c>
      <c r="B73" s="159" t="s">
        <v>283</v>
      </c>
      <c r="C73" s="180" t="s">
        <v>782</v>
      </c>
      <c r="D73" s="180" t="s">
        <v>209</v>
      </c>
      <c r="E73" s="202">
        <v>2017</v>
      </c>
      <c r="F73" s="202">
        <v>2017</v>
      </c>
      <c r="G73" s="202"/>
      <c r="H73" s="202">
        <v>2.154</v>
      </c>
      <c r="I73" s="208">
        <v>0</v>
      </c>
      <c r="J73" s="208">
        <f t="shared" si="2"/>
        <v>0</v>
      </c>
      <c r="K73" s="208">
        <v>2.154</v>
      </c>
      <c r="L73" s="208">
        <v>0</v>
      </c>
      <c r="M73" s="208">
        <v>0.759</v>
      </c>
      <c r="N73" s="208">
        <v>0.947</v>
      </c>
      <c r="O73" s="208">
        <v>0.448</v>
      </c>
      <c r="P73" s="208">
        <v>0</v>
      </c>
      <c r="Q73" s="208">
        <v>0</v>
      </c>
      <c r="R73" s="208">
        <v>0</v>
      </c>
      <c r="S73" s="208">
        <v>0</v>
      </c>
      <c r="T73" s="208">
        <v>0</v>
      </c>
      <c r="U73" s="202"/>
      <c r="V73" s="202"/>
      <c r="W73" s="208">
        <v>0.258</v>
      </c>
      <c r="X73" s="208">
        <v>2.154</v>
      </c>
      <c r="Y73" s="208"/>
      <c r="Z73" s="208">
        <v>0</v>
      </c>
      <c r="AA73" s="202"/>
      <c r="AB73" s="202"/>
      <c r="AC73" s="208"/>
      <c r="AD73" s="208"/>
      <c r="AE73" s="208"/>
      <c r="AF73" s="208"/>
      <c r="AG73" s="208">
        <v>2.154</v>
      </c>
      <c r="AH73" s="208"/>
      <c r="AI73" s="208">
        <f>AC73+AE73+AG73</f>
        <v>2.154</v>
      </c>
      <c r="AJ73" s="208">
        <f>AD73+AF73+AH73</f>
        <v>0</v>
      </c>
      <c r="AK73" s="202"/>
    </row>
    <row r="74" spans="1:37" s="217" customFormat="1" ht="39.75" customHeight="1">
      <c r="A74" s="158" t="s">
        <v>383</v>
      </c>
      <c r="B74" s="159" t="s">
        <v>284</v>
      </c>
      <c r="C74" s="180" t="s">
        <v>783</v>
      </c>
      <c r="D74" s="180" t="s">
        <v>209</v>
      </c>
      <c r="E74" s="202">
        <v>2017</v>
      </c>
      <c r="F74" s="202">
        <v>2017</v>
      </c>
      <c r="G74" s="202"/>
      <c r="H74" s="202">
        <v>1.819</v>
      </c>
      <c r="I74" s="208">
        <v>0</v>
      </c>
      <c r="J74" s="208">
        <f t="shared" si="2"/>
        <v>0</v>
      </c>
      <c r="K74" s="208">
        <v>1.819</v>
      </c>
      <c r="L74" s="208">
        <v>0</v>
      </c>
      <c r="M74" s="208">
        <v>0.696</v>
      </c>
      <c r="N74" s="208">
        <v>0.761</v>
      </c>
      <c r="O74" s="208">
        <v>0.362</v>
      </c>
      <c r="P74" s="208">
        <v>0</v>
      </c>
      <c r="Q74" s="208">
        <v>0</v>
      </c>
      <c r="R74" s="208">
        <v>0</v>
      </c>
      <c r="S74" s="208">
        <v>0</v>
      </c>
      <c r="T74" s="208">
        <v>0</v>
      </c>
      <c r="U74" s="202"/>
      <c r="V74" s="202"/>
      <c r="W74" s="208">
        <v>0.214</v>
      </c>
      <c r="X74" s="208">
        <v>1.819</v>
      </c>
      <c r="Y74" s="208"/>
      <c r="Z74" s="208">
        <v>0</v>
      </c>
      <c r="AA74" s="202"/>
      <c r="AB74" s="202"/>
      <c r="AC74" s="208"/>
      <c r="AD74" s="208"/>
      <c r="AE74" s="208"/>
      <c r="AF74" s="208"/>
      <c r="AG74" s="208">
        <v>1.819</v>
      </c>
      <c r="AH74" s="208"/>
      <c r="AI74" s="208">
        <f aca="true" t="shared" si="10" ref="AI74:AI79">AC74+AE74+AG74</f>
        <v>1.819</v>
      </c>
      <c r="AJ74" s="208">
        <f aca="true" t="shared" si="11" ref="AJ74:AJ79">AD74+AF74+AH74</f>
        <v>0</v>
      </c>
      <c r="AK74" s="202"/>
    </row>
    <row r="75" spans="1:37" s="217" customFormat="1" ht="30" customHeight="1">
      <c r="A75" s="158" t="s">
        <v>383</v>
      </c>
      <c r="B75" s="159" t="s">
        <v>285</v>
      </c>
      <c r="C75" s="180" t="s">
        <v>784</v>
      </c>
      <c r="D75" s="180" t="s">
        <v>209</v>
      </c>
      <c r="E75" s="202">
        <v>2017</v>
      </c>
      <c r="F75" s="202">
        <v>2017</v>
      </c>
      <c r="G75" s="202"/>
      <c r="H75" s="202">
        <v>0.749</v>
      </c>
      <c r="I75" s="208">
        <v>0</v>
      </c>
      <c r="J75" s="208">
        <f t="shared" si="2"/>
        <v>0</v>
      </c>
      <c r="K75" s="208">
        <v>0.749</v>
      </c>
      <c r="L75" s="208">
        <v>0</v>
      </c>
      <c r="M75" s="208">
        <v>0.056</v>
      </c>
      <c r="N75" s="208">
        <v>0.693</v>
      </c>
      <c r="O75" s="208">
        <v>0</v>
      </c>
      <c r="P75" s="208">
        <v>0</v>
      </c>
      <c r="Q75" s="208">
        <v>0</v>
      </c>
      <c r="R75" s="208">
        <v>0</v>
      </c>
      <c r="S75" s="208">
        <v>0</v>
      </c>
      <c r="T75" s="208">
        <v>0</v>
      </c>
      <c r="U75" s="202"/>
      <c r="V75" s="202"/>
      <c r="W75" s="208">
        <v>0.165</v>
      </c>
      <c r="X75" s="208">
        <v>0.749</v>
      </c>
      <c r="Y75" s="208"/>
      <c r="Z75" s="208">
        <v>0</v>
      </c>
      <c r="AA75" s="202"/>
      <c r="AB75" s="202"/>
      <c r="AC75" s="208"/>
      <c r="AD75" s="208"/>
      <c r="AE75" s="208"/>
      <c r="AF75" s="208"/>
      <c r="AG75" s="208">
        <v>0.749</v>
      </c>
      <c r="AH75" s="208"/>
      <c r="AI75" s="208">
        <f t="shared" si="10"/>
        <v>0.749</v>
      </c>
      <c r="AJ75" s="208">
        <f t="shared" si="11"/>
        <v>0</v>
      </c>
      <c r="AK75" s="202"/>
    </row>
    <row r="76" spans="1:37" s="217" customFormat="1" ht="30" customHeight="1">
      <c r="A76" s="158" t="s">
        <v>383</v>
      </c>
      <c r="B76" s="159" t="s">
        <v>286</v>
      </c>
      <c r="C76" s="180" t="s">
        <v>785</v>
      </c>
      <c r="D76" s="180" t="s">
        <v>209</v>
      </c>
      <c r="E76" s="202">
        <v>2017</v>
      </c>
      <c r="F76" s="202">
        <v>2017</v>
      </c>
      <c r="G76" s="202"/>
      <c r="H76" s="202">
        <v>0.753</v>
      </c>
      <c r="I76" s="208">
        <v>0</v>
      </c>
      <c r="J76" s="208">
        <f t="shared" si="2"/>
        <v>0</v>
      </c>
      <c r="K76" s="208">
        <v>0.753</v>
      </c>
      <c r="L76" s="208">
        <v>0</v>
      </c>
      <c r="M76" s="208">
        <v>0.056</v>
      </c>
      <c r="N76" s="208">
        <v>0.697</v>
      </c>
      <c r="O76" s="208">
        <v>0</v>
      </c>
      <c r="P76" s="208">
        <v>0</v>
      </c>
      <c r="Q76" s="208">
        <v>0</v>
      </c>
      <c r="R76" s="208">
        <v>0</v>
      </c>
      <c r="S76" s="208">
        <v>0</v>
      </c>
      <c r="T76" s="208">
        <v>0</v>
      </c>
      <c r="U76" s="202"/>
      <c r="V76" s="202"/>
      <c r="W76" s="208">
        <v>0.166</v>
      </c>
      <c r="X76" s="208">
        <v>0.753</v>
      </c>
      <c r="Y76" s="208"/>
      <c r="Z76" s="208">
        <v>0</v>
      </c>
      <c r="AA76" s="202"/>
      <c r="AB76" s="202"/>
      <c r="AC76" s="208"/>
      <c r="AD76" s="208"/>
      <c r="AE76" s="208"/>
      <c r="AF76" s="208"/>
      <c r="AG76" s="208">
        <v>0.753</v>
      </c>
      <c r="AH76" s="208"/>
      <c r="AI76" s="208">
        <f t="shared" si="10"/>
        <v>0.753</v>
      </c>
      <c r="AJ76" s="208">
        <f t="shared" si="11"/>
        <v>0</v>
      </c>
      <c r="AK76" s="202"/>
    </row>
    <row r="77" spans="1:37" s="217" customFormat="1" ht="30" customHeight="1">
      <c r="A77" s="158" t="s">
        <v>383</v>
      </c>
      <c r="B77" s="159" t="s">
        <v>287</v>
      </c>
      <c r="C77" s="180" t="s">
        <v>786</v>
      </c>
      <c r="D77" s="180" t="s">
        <v>251</v>
      </c>
      <c r="E77" s="202">
        <v>2016</v>
      </c>
      <c r="F77" s="202">
        <v>2016</v>
      </c>
      <c r="G77" s="202"/>
      <c r="H77" s="202">
        <v>1.271</v>
      </c>
      <c r="I77" s="202">
        <f>H77</f>
        <v>1.271</v>
      </c>
      <c r="J77" s="202">
        <f t="shared" si="2"/>
        <v>1.717</v>
      </c>
      <c r="K77" s="208">
        <v>1.271</v>
      </c>
      <c r="L77" s="208">
        <v>0</v>
      </c>
      <c r="M77" s="208">
        <v>0</v>
      </c>
      <c r="N77" s="208">
        <v>0.55</v>
      </c>
      <c r="O77" s="208">
        <v>0.721</v>
      </c>
      <c r="P77" s="208">
        <v>1.271</v>
      </c>
      <c r="Q77" s="208">
        <v>0</v>
      </c>
      <c r="R77" s="208">
        <v>0</v>
      </c>
      <c r="S77" s="208">
        <v>0.55</v>
      </c>
      <c r="T77" s="208">
        <v>0.721</v>
      </c>
      <c r="U77" s="202"/>
      <c r="V77" s="202"/>
      <c r="W77" s="208"/>
      <c r="X77" s="208"/>
      <c r="Y77" s="208"/>
      <c r="Z77" s="208"/>
      <c r="AA77" s="202"/>
      <c r="AB77" s="202"/>
      <c r="AC77" s="208"/>
      <c r="AD77" s="208"/>
      <c r="AE77" s="208">
        <v>1.271</v>
      </c>
      <c r="AF77" s="208">
        <v>1.717</v>
      </c>
      <c r="AG77" s="208"/>
      <c r="AH77" s="208"/>
      <c r="AI77" s="208">
        <f t="shared" si="10"/>
        <v>1.271</v>
      </c>
      <c r="AJ77" s="208">
        <f t="shared" si="11"/>
        <v>1.717</v>
      </c>
      <c r="AK77" s="202"/>
    </row>
    <row r="78" spans="1:37" s="217" customFormat="1" ht="39.75" customHeight="1">
      <c r="A78" s="158" t="s">
        <v>383</v>
      </c>
      <c r="B78" s="159" t="s">
        <v>288</v>
      </c>
      <c r="C78" s="180" t="s">
        <v>787</v>
      </c>
      <c r="D78" s="180" t="s">
        <v>210</v>
      </c>
      <c r="E78" s="202">
        <v>2015</v>
      </c>
      <c r="F78" s="202">
        <v>2017</v>
      </c>
      <c r="G78" s="202"/>
      <c r="H78" s="202">
        <v>3.718</v>
      </c>
      <c r="I78" s="208">
        <v>2.827</v>
      </c>
      <c r="J78" s="208">
        <f t="shared" si="2"/>
        <v>0.969</v>
      </c>
      <c r="K78" s="208">
        <v>3.718</v>
      </c>
      <c r="L78" s="208">
        <v>0</v>
      </c>
      <c r="M78" s="208">
        <v>0.302</v>
      </c>
      <c r="N78" s="208">
        <v>3.392</v>
      </c>
      <c r="O78" s="208">
        <v>0.024</v>
      </c>
      <c r="P78" s="202">
        <v>2.827</v>
      </c>
      <c r="Q78" s="208">
        <v>0</v>
      </c>
      <c r="R78" s="208">
        <v>0.23</v>
      </c>
      <c r="S78" s="208">
        <v>2.579</v>
      </c>
      <c r="T78" s="208">
        <v>0.018</v>
      </c>
      <c r="U78" s="202"/>
      <c r="V78" s="202"/>
      <c r="W78" s="208">
        <v>0.232</v>
      </c>
      <c r="X78" s="208">
        <v>0.891</v>
      </c>
      <c r="Y78" s="208"/>
      <c r="Z78" s="208">
        <v>0</v>
      </c>
      <c r="AA78" s="202"/>
      <c r="AB78" s="202"/>
      <c r="AC78" s="208">
        <v>1.782</v>
      </c>
      <c r="AD78" s="208">
        <v>0</v>
      </c>
      <c r="AE78" s="208">
        <v>1.045</v>
      </c>
      <c r="AF78" s="208">
        <v>0.969</v>
      </c>
      <c r="AG78" s="208">
        <v>0.891</v>
      </c>
      <c r="AH78" s="208"/>
      <c r="AI78" s="208">
        <f t="shared" si="10"/>
        <v>3.718</v>
      </c>
      <c r="AJ78" s="208">
        <f t="shared" si="11"/>
        <v>0.969</v>
      </c>
      <c r="AK78" s="202"/>
    </row>
    <row r="79" spans="1:37" s="217" customFormat="1" ht="39.75" customHeight="1">
      <c r="A79" s="158" t="s">
        <v>383</v>
      </c>
      <c r="B79" s="159" t="s">
        <v>289</v>
      </c>
      <c r="C79" s="180" t="s">
        <v>788</v>
      </c>
      <c r="D79" s="180" t="s">
        <v>209</v>
      </c>
      <c r="E79" s="202">
        <v>2015</v>
      </c>
      <c r="F79" s="202">
        <v>2015</v>
      </c>
      <c r="G79" s="202"/>
      <c r="H79" s="202">
        <v>2.507</v>
      </c>
      <c r="I79" s="202">
        <f>H79</f>
        <v>2.507</v>
      </c>
      <c r="J79" s="208">
        <f t="shared" si="2"/>
        <v>0</v>
      </c>
      <c r="K79" s="208">
        <v>2.507</v>
      </c>
      <c r="L79" s="208">
        <v>0</v>
      </c>
      <c r="M79" s="208">
        <v>0.914</v>
      </c>
      <c r="N79" s="208">
        <v>1.593</v>
      </c>
      <c r="O79" s="208">
        <v>0</v>
      </c>
      <c r="P79" s="208">
        <v>2.507</v>
      </c>
      <c r="Q79" s="208">
        <v>0</v>
      </c>
      <c r="R79" s="208">
        <v>0.914</v>
      </c>
      <c r="S79" s="208">
        <v>1.593</v>
      </c>
      <c r="T79" s="208">
        <v>0</v>
      </c>
      <c r="U79" s="202"/>
      <c r="V79" s="202"/>
      <c r="W79" s="208"/>
      <c r="X79" s="208"/>
      <c r="Y79" s="202"/>
      <c r="Z79" s="202"/>
      <c r="AA79" s="202"/>
      <c r="AB79" s="202"/>
      <c r="AC79" s="208">
        <v>2.507</v>
      </c>
      <c r="AD79" s="208">
        <v>0</v>
      </c>
      <c r="AE79" s="208"/>
      <c r="AF79" s="208"/>
      <c r="AG79" s="208"/>
      <c r="AH79" s="208"/>
      <c r="AI79" s="208">
        <f t="shared" si="10"/>
        <v>2.507</v>
      </c>
      <c r="AJ79" s="208">
        <f t="shared" si="11"/>
        <v>0</v>
      </c>
      <c r="AK79" s="202"/>
    </row>
    <row r="80" spans="1:37" ht="39.75" customHeight="1">
      <c r="A80" s="153" t="s">
        <v>334</v>
      </c>
      <c r="B80" s="154" t="s">
        <v>503</v>
      </c>
      <c r="C80" s="187"/>
      <c r="D80" s="187"/>
      <c r="E80" s="99"/>
      <c r="F80" s="99"/>
      <c r="G80" s="99"/>
      <c r="H80" s="99"/>
      <c r="I80" s="99"/>
      <c r="J80" s="99"/>
      <c r="K80" s="99"/>
      <c r="L80" s="196"/>
      <c r="M80" s="196"/>
      <c r="N80" s="196"/>
      <c r="O80" s="196"/>
      <c r="P80" s="196"/>
      <c r="Q80" s="196"/>
      <c r="R80" s="196"/>
      <c r="S80" s="196"/>
      <c r="T80" s="196"/>
      <c r="U80" s="196"/>
      <c r="V80" s="196"/>
      <c r="W80" s="199"/>
      <c r="X80" s="199"/>
      <c r="Y80" s="196"/>
      <c r="Z80" s="196"/>
      <c r="AA80" s="196"/>
      <c r="AB80" s="196"/>
      <c r="AC80" s="199"/>
      <c r="AD80" s="199"/>
      <c r="AE80" s="199"/>
      <c r="AF80" s="199"/>
      <c r="AG80" s="199"/>
      <c r="AH80" s="199"/>
      <c r="AI80" s="199"/>
      <c r="AJ80" s="199"/>
      <c r="AK80" s="196"/>
    </row>
    <row r="81" spans="1:37" ht="30" customHeight="1">
      <c r="A81" s="153" t="s">
        <v>386</v>
      </c>
      <c r="B81" s="154" t="s">
        <v>504</v>
      </c>
      <c r="C81" s="187"/>
      <c r="D81" s="187"/>
      <c r="E81" s="99"/>
      <c r="F81" s="99"/>
      <c r="G81" s="99"/>
      <c r="H81" s="99"/>
      <c r="I81" s="99"/>
      <c r="J81" s="99"/>
      <c r="K81" s="99"/>
      <c r="L81" s="196"/>
      <c r="M81" s="196"/>
      <c r="N81" s="196"/>
      <c r="O81" s="196"/>
      <c r="P81" s="196"/>
      <c r="Q81" s="196"/>
      <c r="R81" s="196"/>
      <c r="S81" s="196"/>
      <c r="T81" s="196"/>
      <c r="U81" s="196"/>
      <c r="V81" s="196"/>
      <c r="W81" s="199"/>
      <c r="X81" s="199"/>
      <c r="Y81" s="196"/>
      <c r="Z81" s="196"/>
      <c r="AA81" s="196"/>
      <c r="AB81" s="196"/>
      <c r="AC81" s="199"/>
      <c r="AD81" s="199"/>
      <c r="AE81" s="199"/>
      <c r="AF81" s="199"/>
      <c r="AG81" s="199"/>
      <c r="AH81" s="199"/>
      <c r="AI81" s="199"/>
      <c r="AJ81" s="199"/>
      <c r="AK81" s="196"/>
    </row>
    <row r="82" spans="1:37" s="217" customFormat="1" ht="30" customHeight="1">
      <c r="A82" s="158" t="s">
        <v>386</v>
      </c>
      <c r="B82" s="159" t="s">
        <v>279</v>
      </c>
      <c r="C82" s="180" t="s">
        <v>789</v>
      </c>
      <c r="D82" s="180" t="s">
        <v>251</v>
      </c>
      <c r="E82" s="202">
        <v>2016</v>
      </c>
      <c r="F82" s="202">
        <v>2016</v>
      </c>
      <c r="G82" s="202"/>
      <c r="H82" s="202">
        <v>0.625</v>
      </c>
      <c r="I82" s="202">
        <f>H82</f>
        <v>0.625</v>
      </c>
      <c r="J82" s="202">
        <f t="shared" si="2"/>
        <v>0.661</v>
      </c>
      <c r="K82" s="208">
        <v>0.625</v>
      </c>
      <c r="L82" s="208">
        <v>0</v>
      </c>
      <c r="M82" s="208">
        <v>0.213</v>
      </c>
      <c r="N82" s="208">
        <v>0.408</v>
      </c>
      <c r="O82" s="208">
        <v>0.004</v>
      </c>
      <c r="P82" s="208">
        <v>0.625</v>
      </c>
      <c r="Q82" s="208">
        <v>0</v>
      </c>
      <c r="R82" s="208">
        <v>0.213</v>
      </c>
      <c r="S82" s="208">
        <v>0.408</v>
      </c>
      <c r="T82" s="208">
        <v>0.004</v>
      </c>
      <c r="U82" s="202"/>
      <c r="V82" s="202"/>
      <c r="W82" s="208"/>
      <c r="X82" s="208"/>
      <c r="Y82" s="202"/>
      <c r="Z82" s="202"/>
      <c r="AA82" s="202"/>
      <c r="AB82" s="202"/>
      <c r="AC82" s="208"/>
      <c r="AD82" s="208"/>
      <c r="AE82" s="208">
        <v>0.625</v>
      </c>
      <c r="AF82" s="208">
        <v>0.661</v>
      </c>
      <c r="AG82" s="208"/>
      <c r="AH82" s="208"/>
      <c r="AI82" s="208">
        <f>AC82+AE82+AG82</f>
        <v>0.625</v>
      </c>
      <c r="AJ82" s="208">
        <f>AD82+AF82+AH82</f>
        <v>0.661</v>
      </c>
      <c r="AK82" s="202"/>
    </row>
    <row r="83" spans="1:37" ht="39.75" customHeight="1" hidden="1" outlineLevel="1">
      <c r="A83" s="153" t="s">
        <v>387</v>
      </c>
      <c r="B83" s="154" t="s">
        <v>505</v>
      </c>
      <c r="C83" s="187"/>
      <c r="D83" s="187"/>
      <c r="E83" s="99"/>
      <c r="F83" s="99"/>
      <c r="G83" s="99"/>
      <c r="H83" s="99"/>
      <c r="I83" s="99"/>
      <c r="J83" s="99">
        <f>AD83+AF83</f>
        <v>0</v>
      </c>
      <c r="K83" s="99"/>
      <c r="L83" s="196"/>
      <c r="M83" s="196"/>
      <c r="N83" s="196"/>
      <c r="O83" s="196"/>
      <c r="P83" s="196"/>
      <c r="Q83" s="196"/>
      <c r="R83" s="196"/>
      <c r="S83" s="196"/>
      <c r="T83" s="196"/>
      <c r="U83" s="196"/>
      <c r="V83" s="196"/>
      <c r="W83" s="199"/>
      <c r="X83" s="199"/>
      <c r="Y83" s="196"/>
      <c r="Z83" s="196"/>
      <c r="AA83" s="196"/>
      <c r="AB83" s="196"/>
      <c r="AC83" s="199"/>
      <c r="AD83" s="199"/>
      <c r="AE83" s="199"/>
      <c r="AF83" s="199"/>
      <c r="AG83" s="199"/>
      <c r="AH83" s="199">
        <f aca="true" t="shared" si="12" ref="AH83:AH145">Z83</f>
        <v>0</v>
      </c>
      <c r="AI83" s="199"/>
      <c r="AJ83" s="199">
        <f>AD83+AF83+AH83</f>
        <v>0</v>
      </c>
      <c r="AK83" s="196"/>
    </row>
    <row r="84" spans="1:37" ht="30" customHeight="1" hidden="1" outlineLevel="1">
      <c r="A84" s="158" t="s">
        <v>387</v>
      </c>
      <c r="B84" s="159" t="s">
        <v>487</v>
      </c>
      <c r="C84" s="180"/>
      <c r="D84" s="180"/>
      <c r="E84" s="99"/>
      <c r="F84" s="99"/>
      <c r="G84" s="99"/>
      <c r="H84" s="99"/>
      <c r="I84" s="99"/>
      <c r="J84" s="99">
        <f>AD84+AF84</f>
        <v>0</v>
      </c>
      <c r="K84" s="99"/>
      <c r="L84" s="196"/>
      <c r="M84" s="196"/>
      <c r="N84" s="196"/>
      <c r="O84" s="196"/>
      <c r="P84" s="196"/>
      <c r="Q84" s="196"/>
      <c r="R84" s="196"/>
      <c r="S84" s="196"/>
      <c r="T84" s="196"/>
      <c r="U84" s="196"/>
      <c r="V84" s="196"/>
      <c r="W84" s="199"/>
      <c r="X84" s="199"/>
      <c r="Y84" s="196"/>
      <c r="Z84" s="196"/>
      <c r="AA84" s="196"/>
      <c r="AB84" s="196"/>
      <c r="AC84" s="199"/>
      <c r="AD84" s="199"/>
      <c r="AE84" s="199"/>
      <c r="AF84" s="199"/>
      <c r="AG84" s="199"/>
      <c r="AH84" s="199">
        <f t="shared" si="12"/>
        <v>0</v>
      </c>
      <c r="AI84" s="199"/>
      <c r="AJ84" s="199">
        <f>AD84+AF84+AH84</f>
        <v>0</v>
      </c>
      <c r="AK84" s="196"/>
    </row>
    <row r="85" spans="1:37" ht="30" customHeight="1" hidden="1" outlineLevel="1">
      <c r="A85" s="158" t="s">
        <v>387</v>
      </c>
      <c r="B85" s="159" t="s">
        <v>487</v>
      </c>
      <c r="C85" s="180"/>
      <c r="D85" s="180"/>
      <c r="E85" s="99"/>
      <c r="F85" s="99"/>
      <c r="G85" s="99"/>
      <c r="H85" s="99"/>
      <c r="I85" s="99"/>
      <c r="J85" s="99">
        <f>AD85+AF85</f>
        <v>0</v>
      </c>
      <c r="K85" s="99"/>
      <c r="L85" s="196"/>
      <c r="M85" s="196"/>
      <c r="N85" s="196"/>
      <c r="O85" s="196"/>
      <c r="P85" s="196"/>
      <c r="Q85" s="196"/>
      <c r="R85" s="196"/>
      <c r="S85" s="196"/>
      <c r="T85" s="196"/>
      <c r="U85" s="196"/>
      <c r="V85" s="196"/>
      <c r="W85" s="199"/>
      <c r="X85" s="199"/>
      <c r="Y85" s="196"/>
      <c r="Z85" s="196"/>
      <c r="AA85" s="196"/>
      <c r="AB85" s="196"/>
      <c r="AC85" s="199"/>
      <c r="AD85" s="199"/>
      <c r="AE85" s="199"/>
      <c r="AF85" s="199"/>
      <c r="AG85" s="199"/>
      <c r="AH85" s="199">
        <f t="shared" si="12"/>
        <v>0</v>
      </c>
      <c r="AI85" s="199"/>
      <c r="AJ85" s="199">
        <f>AD85+AF85+AH85</f>
        <v>0</v>
      </c>
      <c r="AK85" s="196"/>
    </row>
    <row r="86" spans="1:37" ht="30" customHeight="1" hidden="1" outlineLevel="1">
      <c r="A86" s="158" t="s">
        <v>536</v>
      </c>
      <c r="B86" s="159" t="s">
        <v>536</v>
      </c>
      <c r="C86" s="180"/>
      <c r="D86" s="180"/>
      <c r="E86" s="99"/>
      <c r="F86" s="99"/>
      <c r="G86" s="99"/>
      <c r="H86" s="99"/>
      <c r="I86" s="99"/>
      <c r="J86" s="99">
        <f>AD86+AF86</f>
        <v>0</v>
      </c>
      <c r="K86" s="99"/>
      <c r="L86" s="196"/>
      <c r="M86" s="196"/>
      <c r="N86" s="196"/>
      <c r="O86" s="196"/>
      <c r="P86" s="196"/>
      <c r="Q86" s="196"/>
      <c r="R86" s="196"/>
      <c r="S86" s="196"/>
      <c r="T86" s="196"/>
      <c r="U86" s="196"/>
      <c r="V86" s="196"/>
      <c r="W86" s="199"/>
      <c r="X86" s="199"/>
      <c r="Y86" s="196"/>
      <c r="Z86" s="196"/>
      <c r="AA86" s="196"/>
      <c r="AB86" s="196"/>
      <c r="AC86" s="199"/>
      <c r="AD86" s="199"/>
      <c r="AE86" s="199"/>
      <c r="AF86" s="199"/>
      <c r="AG86" s="199"/>
      <c r="AH86" s="199">
        <f t="shared" si="12"/>
        <v>0</v>
      </c>
      <c r="AI86" s="199"/>
      <c r="AJ86" s="199">
        <f>AD86+AF86+AH86</f>
        <v>0</v>
      </c>
      <c r="AK86" s="196"/>
    </row>
    <row r="87" spans="1:37" ht="39.75" customHeight="1" collapsed="1">
      <c r="A87" s="153" t="s">
        <v>335</v>
      </c>
      <c r="B87" s="154" t="s">
        <v>506</v>
      </c>
      <c r="C87" s="187"/>
      <c r="D87" s="187"/>
      <c r="E87" s="99"/>
      <c r="F87" s="99"/>
      <c r="G87" s="99"/>
      <c r="H87" s="99"/>
      <c r="I87" s="99"/>
      <c r="J87" s="99"/>
      <c r="K87" s="99"/>
      <c r="L87" s="196"/>
      <c r="M87" s="196"/>
      <c r="N87" s="196"/>
      <c r="O87" s="196"/>
      <c r="P87" s="196"/>
      <c r="Q87" s="196"/>
      <c r="R87" s="196"/>
      <c r="S87" s="196"/>
      <c r="T87" s="196"/>
      <c r="U87" s="196"/>
      <c r="V87" s="196"/>
      <c r="W87" s="199"/>
      <c r="X87" s="199"/>
      <c r="Y87" s="196"/>
      <c r="Z87" s="196"/>
      <c r="AA87" s="196"/>
      <c r="AB87" s="196"/>
      <c r="AC87" s="199"/>
      <c r="AD87" s="199"/>
      <c r="AE87" s="199"/>
      <c r="AF87" s="199"/>
      <c r="AG87" s="199"/>
      <c r="AH87" s="199"/>
      <c r="AI87" s="199"/>
      <c r="AJ87" s="199"/>
      <c r="AK87" s="196"/>
    </row>
    <row r="88" spans="1:37" ht="39.75" customHeight="1" hidden="1" outlineLevel="1">
      <c r="A88" s="153" t="s">
        <v>390</v>
      </c>
      <c r="B88" s="154" t="s">
        <v>507</v>
      </c>
      <c r="C88" s="187"/>
      <c r="D88" s="187"/>
      <c r="E88" s="99"/>
      <c r="F88" s="99"/>
      <c r="G88" s="99"/>
      <c r="H88" s="99"/>
      <c r="I88" s="99"/>
      <c r="J88" s="99"/>
      <c r="K88" s="99"/>
      <c r="L88" s="196"/>
      <c r="M88" s="196"/>
      <c r="N88" s="196"/>
      <c r="O88" s="196"/>
      <c r="P88" s="196"/>
      <c r="Q88" s="196"/>
      <c r="R88" s="196"/>
      <c r="S88" s="196"/>
      <c r="T88" s="196"/>
      <c r="U88" s="196"/>
      <c r="V88" s="196"/>
      <c r="W88" s="199"/>
      <c r="X88" s="199"/>
      <c r="Y88" s="196"/>
      <c r="Z88" s="196"/>
      <c r="AA88" s="196"/>
      <c r="AB88" s="196"/>
      <c r="AC88" s="199"/>
      <c r="AD88" s="199"/>
      <c r="AE88" s="199"/>
      <c r="AF88" s="199"/>
      <c r="AG88" s="199"/>
      <c r="AH88" s="199">
        <f t="shared" si="12"/>
        <v>0</v>
      </c>
      <c r="AI88" s="199"/>
      <c r="AJ88" s="199"/>
      <c r="AK88" s="196"/>
    </row>
    <row r="89" spans="1:37" ht="30" customHeight="1" hidden="1" outlineLevel="1">
      <c r="A89" s="158" t="s">
        <v>390</v>
      </c>
      <c r="B89" s="159" t="s">
        <v>487</v>
      </c>
      <c r="C89" s="180"/>
      <c r="D89" s="180"/>
      <c r="E89" s="99"/>
      <c r="F89" s="99"/>
      <c r="G89" s="99"/>
      <c r="H89" s="99"/>
      <c r="I89" s="99"/>
      <c r="J89" s="99"/>
      <c r="K89" s="99"/>
      <c r="L89" s="196"/>
      <c r="M89" s="196"/>
      <c r="N89" s="196"/>
      <c r="O89" s="196"/>
      <c r="P89" s="196"/>
      <c r="Q89" s="196"/>
      <c r="R89" s="196"/>
      <c r="S89" s="196"/>
      <c r="T89" s="196"/>
      <c r="U89" s="196"/>
      <c r="V89" s="196"/>
      <c r="W89" s="199"/>
      <c r="X89" s="199"/>
      <c r="Y89" s="196"/>
      <c r="Z89" s="196"/>
      <c r="AA89" s="196"/>
      <c r="AB89" s="196"/>
      <c r="AC89" s="199"/>
      <c r="AD89" s="199"/>
      <c r="AE89" s="199"/>
      <c r="AF89" s="199"/>
      <c r="AG89" s="199"/>
      <c r="AH89" s="199">
        <f t="shared" si="12"/>
        <v>0</v>
      </c>
      <c r="AI89" s="199"/>
      <c r="AJ89" s="199"/>
      <c r="AK89" s="196"/>
    </row>
    <row r="90" spans="1:37" ht="30" customHeight="1" hidden="1" outlineLevel="1">
      <c r="A90" s="158" t="s">
        <v>390</v>
      </c>
      <c r="B90" s="159" t="s">
        <v>487</v>
      </c>
      <c r="C90" s="180"/>
      <c r="D90" s="180"/>
      <c r="E90" s="99"/>
      <c r="F90" s="99"/>
      <c r="G90" s="99"/>
      <c r="H90" s="99"/>
      <c r="I90" s="99"/>
      <c r="J90" s="99"/>
      <c r="K90" s="99"/>
      <c r="L90" s="196"/>
      <c r="M90" s="196"/>
      <c r="N90" s="196"/>
      <c r="O90" s="196"/>
      <c r="P90" s="196"/>
      <c r="Q90" s="196"/>
      <c r="R90" s="196"/>
      <c r="S90" s="196"/>
      <c r="T90" s="196"/>
      <c r="U90" s="196"/>
      <c r="V90" s="196"/>
      <c r="W90" s="199"/>
      <c r="X90" s="199"/>
      <c r="Y90" s="196"/>
      <c r="Z90" s="196"/>
      <c r="AA90" s="196"/>
      <c r="AB90" s="196"/>
      <c r="AC90" s="199"/>
      <c r="AD90" s="199"/>
      <c r="AE90" s="199"/>
      <c r="AF90" s="199"/>
      <c r="AG90" s="199"/>
      <c r="AH90" s="199">
        <f t="shared" si="12"/>
        <v>0</v>
      </c>
      <c r="AI90" s="199"/>
      <c r="AJ90" s="199"/>
      <c r="AK90" s="196"/>
    </row>
    <row r="91" spans="1:37" ht="30" customHeight="1" hidden="1" outlineLevel="1">
      <c r="A91" s="158" t="s">
        <v>536</v>
      </c>
      <c r="B91" s="159" t="s">
        <v>536</v>
      </c>
      <c r="C91" s="180"/>
      <c r="D91" s="180"/>
      <c r="E91" s="99"/>
      <c r="F91" s="99"/>
      <c r="G91" s="99"/>
      <c r="H91" s="99"/>
      <c r="I91" s="99"/>
      <c r="J91" s="99"/>
      <c r="K91" s="99"/>
      <c r="L91" s="196"/>
      <c r="M91" s="196"/>
      <c r="N91" s="196"/>
      <c r="O91" s="196"/>
      <c r="P91" s="196"/>
      <c r="Q91" s="196"/>
      <c r="R91" s="196"/>
      <c r="S91" s="196"/>
      <c r="T91" s="196"/>
      <c r="U91" s="196"/>
      <c r="V91" s="196"/>
      <c r="W91" s="199"/>
      <c r="X91" s="199"/>
      <c r="Y91" s="196"/>
      <c r="Z91" s="196"/>
      <c r="AA91" s="196"/>
      <c r="AB91" s="196"/>
      <c r="AC91" s="199"/>
      <c r="AD91" s="199"/>
      <c r="AE91" s="199"/>
      <c r="AF91" s="199"/>
      <c r="AG91" s="199"/>
      <c r="AH91" s="199">
        <f t="shared" si="12"/>
        <v>0</v>
      </c>
      <c r="AI91" s="199"/>
      <c r="AJ91" s="199"/>
      <c r="AK91" s="196"/>
    </row>
    <row r="92" spans="1:37" ht="39.75" customHeight="1" hidden="1" outlineLevel="1">
      <c r="A92" s="153" t="s">
        <v>391</v>
      </c>
      <c r="B92" s="154" t="s">
        <v>508</v>
      </c>
      <c r="C92" s="187"/>
      <c r="D92" s="187"/>
      <c r="E92" s="99"/>
      <c r="F92" s="99"/>
      <c r="G92" s="99"/>
      <c r="H92" s="99"/>
      <c r="I92" s="99"/>
      <c r="J92" s="99"/>
      <c r="K92" s="99"/>
      <c r="L92" s="196"/>
      <c r="M92" s="196"/>
      <c r="N92" s="196"/>
      <c r="O92" s="196"/>
      <c r="P92" s="196"/>
      <c r="Q92" s="196"/>
      <c r="R92" s="196"/>
      <c r="S92" s="196"/>
      <c r="T92" s="196"/>
      <c r="U92" s="196"/>
      <c r="V92" s="196"/>
      <c r="W92" s="199"/>
      <c r="X92" s="199"/>
      <c r="Y92" s="196"/>
      <c r="Z92" s="196"/>
      <c r="AA92" s="196"/>
      <c r="AB92" s="196"/>
      <c r="AC92" s="199"/>
      <c r="AD92" s="199"/>
      <c r="AE92" s="199"/>
      <c r="AF92" s="199"/>
      <c r="AG92" s="199"/>
      <c r="AH92" s="199">
        <f t="shared" si="12"/>
        <v>0</v>
      </c>
      <c r="AI92" s="199"/>
      <c r="AJ92" s="199"/>
      <c r="AK92" s="196"/>
    </row>
    <row r="93" spans="1:37" ht="30" customHeight="1" hidden="1" outlineLevel="1">
      <c r="A93" s="158" t="s">
        <v>391</v>
      </c>
      <c r="B93" s="159" t="s">
        <v>487</v>
      </c>
      <c r="C93" s="180"/>
      <c r="D93" s="180"/>
      <c r="E93" s="99"/>
      <c r="F93" s="99"/>
      <c r="G93" s="99"/>
      <c r="H93" s="99"/>
      <c r="I93" s="99"/>
      <c r="J93" s="99"/>
      <c r="K93" s="99"/>
      <c r="L93" s="196"/>
      <c r="M93" s="196"/>
      <c r="N93" s="196"/>
      <c r="O93" s="196"/>
      <c r="P93" s="196"/>
      <c r="Q93" s="196"/>
      <c r="R93" s="196"/>
      <c r="S93" s="196"/>
      <c r="T93" s="196"/>
      <c r="U93" s="196"/>
      <c r="V93" s="196"/>
      <c r="W93" s="199"/>
      <c r="X93" s="199"/>
      <c r="Y93" s="196"/>
      <c r="Z93" s="196"/>
      <c r="AA93" s="196"/>
      <c r="AB93" s="196"/>
      <c r="AC93" s="199"/>
      <c r="AD93" s="199"/>
      <c r="AE93" s="199"/>
      <c r="AF93" s="199"/>
      <c r="AG93" s="199"/>
      <c r="AH93" s="199">
        <f t="shared" si="12"/>
        <v>0</v>
      </c>
      <c r="AI93" s="199"/>
      <c r="AJ93" s="199"/>
      <c r="AK93" s="196"/>
    </row>
    <row r="94" spans="1:37" ht="30" customHeight="1" hidden="1" outlineLevel="1">
      <c r="A94" s="158" t="s">
        <v>391</v>
      </c>
      <c r="B94" s="159" t="s">
        <v>487</v>
      </c>
      <c r="C94" s="180"/>
      <c r="D94" s="180"/>
      <c r="E94" s="99"/>
      <c r="F94" s="99"/>
      <c r="G94" s="99"/>
      <c r="H94" s="99"/>
      <c r="I94" s="99"/>
      <c r="J94" s="99"/>
      <c r="K94" s="99"/>
      <c r="L94" s="196"/>
      <c r="M94" s="196"/>
      <c r="N94" s="196"/>
      <c r="O94" s="196"/>
      <c r="P94" s="196"/>
      <c r="Q94" s="196"/>
      <c r="R94" s="196"/>
      <c r="S94" s="196"/>
      <c r="T94" s="196"/>
      <c r="U94" s="196"/>
      <c r="V94" s="196"/>
      <c r="W94" s="199"/>
      <c r="X94" s="199"/>
      <c r="Y94" s="196"/>
      <c r="Z94" s="196"/>
      <c r="AA94" s="196"/>
      <c r="AB94" s="196"/>
      <c r="AC94" s="199"/>
      <c r="AD94" s="199"/>
      <c r="AE94" s="199"/>
      <c r="AF94" s="199"/>
      <c r="AG94" s="199"/>
      <c r="AH94" s="199">
        <f t="shared" si="12"/>
        <v>0</v>
      </c>
      <c r="AI94" s="199"/>
      <c r="AJ94" s="199"/>
      <c r="AK94" s="196"/>
    </row>
    <row r="95" spans="1:37" ht="30" customHeight="1" hidden="1" outlineLevel="1">
      <c r="A95" s="158" t="s">
        <v>536</v>
      </c>
      <c r="B95" s="159" t="s">
        <v>536</v>
      </c>
      <c r="C95" s="180"/>
      <c r="D95" s="180"/>
      <c r="E95" s="99"/>
      <c r="F95" s="99"/>
      <c r="G95" s="99"/>
      <c r="H95" s="99"/>
      <c r="I95" s="99"/>
      <c r="J95" s="99"/>
      <c r="K95" s="99"/>
      <c r="L95" s="196"/>
      <c r="M95" s="196"/>
      <c r="N95" s="196"/>
      <c r="O95" s="196"/>
      <c r="P95" s="196"/>
      <c r="Q95" s="196"/>
      <c r="R95" s="196"/>
      <c r="S95" s="196"/>
      <c r="T95" s="196"/>
      <c r="U95" s="196"/>
      <c r="V95" s="196"/>
      <c r="W95" s="199"/>
      <c r="X95" s="199"/>
      <c r="Y95" s="196"/>
      <c r="Z95" s="196"/>
      <c r="AA95" s="196"/>
      <c r="AB95" s="196"/>
      <c r="AC95" s="199"/>
      <c r="AD95" s="199"/>
      <c r="AE95" s="199"/>
      <c r="AF95" s="199"/>
      <c r="AG95" s="199"/>
      <c r="AH95" s="199">
        <f t="shared" si="12"/>
        <v>0</v>
      </c>
      <c r="AI95" s="199"/>
      <c r="AJ95" s="199"/>
      <c r="AK95" s="196"/>
    </row>
    <row r="96" spans="1:37" ht="39.75" customHeight="1" hidden="1" outlineLevel="1">
      <c r="A96" s="153" t="s">
        <v>392</v>
      </c>
      <c r="B96" s="154" t="s">
        <v>509</v>
      </c>
      <c r="C96" s="187"/>
      <c r="D96" s="187"/>
      <c r="E96" s="99"/>
      <c r="F96" s="99"/>
      <c r="G96" s="99"/>
      <c r="H96" s="99"/>
      <c r="I96" s="99"/>
      <c r="J96" s="99"/>
      <c r="K96" s="99"/>
      <c r="L96" s="196"/>
      <c r="M96" s="196"/>
      <c r="N96" s="196"/>
      <c r="O96" s="196"/>
      <c r="P96" s="196"/>
      <c r="Q96" s="196"/>
      <c r="R96" s="196"/>
      <c r="S96" s="196"/>
      <c r="T96" s="196"/>
      <c r="U96" s="196"/>
      <c r="V96" s="196"/>
      <c r="W96" s="199"/>
      <c r="X96" s="199"/>
      <c r="Y96" s="196"/>
      <c r="Z96" s="196"/>
      <c r="AA96" s="196"/>
      <c r="AB96" s="196"/>
      <c r="AC96" s="199"/>
      <c r="AD96" s="199"/>
      <c r="AE96" s="199"/>
      <c r="AF96" s="199"/>
      <c r="AG96" s="199"/>
      <c r="AH96" s="199">
        <f t="shared" si="12"/>
        <v>0</v>
      </c>
      <c r="AI96" s="199"/>
      <c r="AJ96" s="199"/>
      <c r="AK96" s="196"/>
    </row>
    <row r="97" spans="1:37" ht="30" customHeight="1" hidden="1" outlineLevel="1">
      <c r="A97" s="158" t="s">
        <v>392</v>
      </c>
      <c r="B97" s="159" t="s">
        <v>487</v>
      </c>
      <c r="C97" s="180"/>
      <c r="D97" s="180"/>
      <c r="E97" s="99"/>
      <c r="F97" s="99"/>
      <c r="G97" s="99"/>
      <c r="H97" s="99"/>
      <c r="I97" s="99"/>
      <c r="J97" s="99"/>
      <c r="K97" s="99"/>
      <c r="L97" s="196"/>
      <c r="M97" s="196"/>
      <c r="N97" s="196"/>
      <c r="O97" s="196"/>
      <c r="P97" s="196"/>
      <c r="Q97" s="196"/>
      <c r="R97" s="196"/>
      <c r="S97" s="196"/>
      <c r="T97" s="196"/>
      <c r="U97" s="196"/>
      <c r="V97" s="196"/>
      <c r="W97" s="199"/>
      <c r="X97" s="199"/>
      <c r="Y97" s="196"/>
      <c r="Z97" s="196"/>
      <c r="AA97" s="196"/>
      <c r="AB97" s="196"/>
      <c r="AC97" s="199"/>
      <c r="AD97" s="199"/>
      <c r="AE97" s="199"/>
      <c r="AF97" s="199"/>
      <c r="AG97" s="199"/>
      <c r="AH97" s="199">
        <f t="shared" si="12"/>
        <v>0</v>
      </c>
      <c r="AI97" s="199"/>
      <c r="AJ97" s="199"/>
      <c r="AK97" s="196"/>
    </row>
    <row r="98" spans="1:37" ht="30" customHeight="1" hidden="1" outlineLevel="1">
      <c r="A98" s="158" t="s">
        <v>392</v>
      </c>
      <c r="B98" s="159" t="s">
        <v>487</v>
      </c>
      <c r="C98" s="180"/>
      <c r="D98" s="180"/>
      <c r="E98" s="99"/>
      <c r="F98" s="99"/>
      <c r="G98" s="99"/>
      <c r="H98" s="99"/>
      <c r="I98" s="99"/>
      <c r="J98" s="99"/>
      <c r="K98" s="99"/>
      <c r="L98" s="196"/>
      <c r="M98" s="196"/>
      <c r="N98" s="196"/>
      <c r="O98" s="196"/>
      <c r="P98" s="196"/>
      <c r="Q98" s="196"/>
      <c r="R98" s="196"/>
      <c r="S98" s="196"/>
      <c r="T98" s="196"/>
      <c r="U98" s="196"/>
      <c r="V98" s="196"/>
      <c r="W98" s="199"/>
      <c r="X98" s="199"/>
      <c r="Y98" s="196"/>
      <c r="Z98" s="196"/>
      <c r="AA98" s="196"/>
      <c r="AB98" s="196"/>
      <c r="AC98" s="199"/>
      <c r="AD98" s="199"/>
      <c r="AE98" s="199"/>
      <c r="AF98" s="199"/>
      <c r="AG98" s="199"/>
      <c r="AH98" s="199">
        <f t="shared" si="12"/>
        <v>0</v>
      </c>
      <c r="AI98" s="199"/>
      <c r="AJ98" s="199"/>
      <c r="AK98" s="196"/>
    </row>
    <row r="99" spans="1:37" ht="30" customHeight="1" hidden="1" outlineLevel="1">
      <c r="A99" s="158" t="s">
        <v>536</v>
      </c>
      <c r="B99" s="159" t="s">
        <v>536</v>
      </c>
      <c r="C99" s="180"/>
      <c r="D99" s="180"/>
      <c r="E99" s="99"/>
      <c r="F99" s="99"/>
      <c r="G99" s="99"/>
      <c r="H99" s="99"/>
      <c r="I99" s="99"/>
      <c r="J99" s="99"/>
      <c r="K99" s="99"/>
      <c r="L99" s="196"/>
      <c r="M99" s="196"/>
      <c r="N99" s="196"/>
      <c r="O99" s="196"/>
      <c r="P99" s="196"/>
      <c r="Q99" s="196"/>
      <c r="R99" s="196"/>
      <c r="S99" s="196"/>
      <c r="T99" s="196"/>
      <c r="U99" s="196"/>
      <c r="V99" s="196"/>
      <c r="W99" s="199"/>
      <c r="X99" s="199"/>
      <c r="Y99" s="196"/>
      <c r="Z99" s="196"/>
      <c r="AA99" s="196"/>
      <c r="AB99" s="196"/>
      <c r="AC99" s="199"/>
      <c r="AD99" s="199"/>
      <c r="AE99" s="199"/>
      <c r="AF99" s="199"/>
      <c r="AG99" s="199"/>
      <c r="AH99" s="199">
        <f t="shared" si="12"/>
        <v>0</v>
      </c>
      <c r="AI99" s="199"/>
      <c r="AJ99" s="199"/>
      <c r="AK99" s="196"/>
    </row>
    <row r="100" spans="1:37" ht="39.75" customHeight="1" hidden="1" outlineLevel="1">
      <c r="A100" s="153" t="s">
        <v>393</v>
      </c>
      <c r="B100" s="154" t="s">
        <v>510</v>
      </c>
      <c r="C100" s="187"/>
      <c r="D100" s="187"/>
      <c r="E100" s="99"/>
      <c r="F100" s="99"/>
      <c r="G100" s="99"/>
      <c r="H100" s="99"/>
      <c r="I100" s="99"/>
      <c r="J100" s="99"/>
      <c r="K100" s="99"/>
      <c r="L100" s="196"/>
      <c r="M100" s="196"/>
      <c r="N100" s="196"/>
      <c r="O100" s="196"/>
      <c r="P100" s="196"/>
      <c r="Q100" s="196"/>
      <c r="R100" s="196"/>
      <c r="S100" s="196"/>
      <c r="T100" s="196"/>
      <c r="U100" s="196"/>
      <c r="V100" s="196"/>
      <c r="W100" s="199"/>
      <c r="X100" s="199"/>
      <c r="Y100" s="196"/>
      <c r="Z100" s="196"/>
      <c r="AA100" s="196"/>
      <c r="AB100" s="196"/>
      <c r="AC100" s="199"/>
      <c r="AD100" s="199"/>
      <c r="AE100" s="199"/>
      <c r="AF100" s="199"/>
      <c r="AG100" s="199"/>
      <c r="AH100" s="199">
        <f t="shared" si="12"/>
        <v>0</v>
      </c>
      <c r="AI100" s="199"/>
      <c r="AJ100" s="199"/>
      <c r="AK100" s="196"/>
    </row>
    <row r="101" spans="1:37" ht="30" customHeight="1" hidden="1" outlineLevel="1">
      <c r="A101" s="158" t="s">
        <v>393</v>
      </c>
      <c r="B101" s="159" t="s">
        <v>487</v>
      </c>
      <c r="C101" s="180"/>
      <c r="D101" s="180"/>
      <c r="E101" s="99"/>
      <c r="F101" s="99"/>
      <c r="G101" s="99"/>
      <c r="H101" s="99"/>
      <c r="I101" s="99"/>
      <c r="J101" s="99"/>
      <c r="K101" s="99"/>
      <c r="L101" s="196"/>
      <c r="M101" s="196"/>
      <c r="N101" s="196"/>
      <c r="O101" s="196"/>
      <c r="P101" s="196"/>
      <c r="Q101" s="196"/>
      <c r="R101" s="196"/>
      <c r="S101" s="196"/>
      <c r="T101" s="196"/>
      <c r="U101" s="196"/>
      <c r="V101" s="196"/>
      <c r="W101" s="199"/>
      <c r="X101" s="199"/>
      <c r="Y101" s="196"/>
      <c r="Z101" s="196"/>
      <c r="AA101" s="196"/>
      <c r="AB101" s="196"/>
      <c r="AC101" s="199"/>
      <c r="AD101" s="199"/>
      <c r="AE101" s="199"/>
      <c r="AF101" s="199"/>
      <c r="AG101" s="199"/>
      <c r="AH101" s="199">
        <f t="shared" si="12"/>
        <v>0</v>
      </c>
      <c r="AI101" s="199"/>
      <c r="AJ101" s="199"/>
      <c r="AK101" s="196"/>
    </row>
    <row r="102" spans="1:37" ht="30" customHeight="1" hidden="1" outlineLevel="1">
      <c r="A102" s="158" t="s">
        <v>393</v>
      </c>
      <c r="B102" s="159" t="s">
        <v>487</v>
      </c>
      <c r="C102" s="180"/>
      <c r="D102" s="180"/>
      <c r="E102" s="99"/>
      <c r="F102" s="99"/>
      <c r="G102" s="99"/>
      <c r="H102" s="99"/>
      <c r="I102" s="99"/>
      <c r="J102" s="99"/>
      <c r="K102" s="99"/>
      <c r="L102" s="196"/>
      <c r="M102" s="196"/>
      <c r="N102" s="196"/>
      <c r="O102" s="196"/>
      <c r="P102" s="196"/>
      <c r="Q102" s="196"/>
      <c r="R102" s="196"/>
      <c r="S102" s="196"/>
      <c r="T102" s="196"/>
      <c r="U102" s="196"/>
      <c r="V102" s="196"/>
      <c r="W102" s="199"/>
      <c r="X102" s="199"/>
      <c r="Y102" s="196"/>
      <c r="Z102" s="196"/>
      <c r="AA102" s="196"/>
      <c r="AB102" s="196"/>
      <c r="AC102" s="199"/>
      <c r="AD102" s="199"/>
      <c r="AE102" s="199"/>
      <c r="AF102" s="199"/>
      <c r="AG102" s="199"/>
      <c r="AH102" s="199">
        <f t="shared" si="12"/>
        <v>0</v>
      </c>
      <c r="AI102" s="199"/>
      <c r="AJ102" s="199"/>
      <c r="AK102" s="196"/>
    </row>
    <row r="103" spans="1:37" ht="30" customHeight="1" hidden="1" outlineLevel="1">
      <c r="A103" s="158" t="s">
        <v>536</v>
      </c>
      <c r="B103" s="159" t="s">
        <v>536</v>
      </c>
      <c r="C103" s="180"/>
      <c r="D103" s="180"/>
      <c r="E103" s="99"/>
      <c r="F103" s="99"/>
      <c r="G103" s="99"/>
      <c r="H103" s="99"/>
      <c r="I103" s="99"/>
      <c r="J103" s="99"/>
      <c r="K103" s="99"/>
      <c r="L103" s="196"/>
      <c r="M103" s="196"/>
      <c r="N103" s="196"/>
      <c r="O103" s="196"/>
      <c r="P103" s="196"/>
      <c r="Q103" s="196"/>
      <c r="R103" s="196"/>
      <c r="S103" s="196"/>
      <c r="T103" s="196"/>
      <c r="U103" s="196"/>
      <c r="V103" s="196"/>
      <c r="W103" s="199"/>
      <c r="X103" s="199"/>
      <c r="Y103" s="196"/>
      <c r="Z103" s="196"/>
      <c r="AA103" s="196"/>
      <c r="AB103" s="196"/>
      <c r="AC103" s="199"/>
      <c r="AD103" s="199"/>
      <c r="AE103" s="199"/>
      <c r="AF103" s="199"/>
      <c r="AG103" s="199"/>
      <c r="AH103" s="199">
        <f t="shared" si="12"/>
        <v>0</v>
      </c>
      <c r="AI103" s="199"/>
      <c r="AJ103" s="199"/>
      <c r="AK103" s="196"/>
    </row>
    <row r="104" spans="1:37" ht="60" customHeight="1" collapsed="1">
      <c r="A104" s="153" t="s">
        <v>511</v>
      </c>
      <c r="B104" s="154" t="s">
        <v>512</v>
      </c>
      <c r="C104" s="187"/>
      <c r="D104" s="187"/>
      <c r="E104" s="99"/>
      <c r="F104" s="99"/>
      <c r="G104" s="99"/>
      <c r="H104" s="99"/>
      <c r="I104" s="99"/>
      <c r="J104" s="99"/>
      <c r="K104" s="99"/>
      <c r="L104" s="196"/>
      <c r="M104" s="196"/>
      <c r="N104" s="196"/>
      <c r="O104" s="196"/>
      <c r="P104" s="196"/>
      <c r="Q104" s="196"/>
      <c r="R104" s="196"/>
      <c r="S104" s="196"/>
      <c r="T104" s="196"/>
      <c r="U104" s="196"/>
      <c r="V104" s="196"/>
      <c r="W104" s="199"/>
      <c r="X104" s="199"/>
      <c r="Y104" s="196"/>
      <c r="Z104" s="196"/>
      <c r="AA104" s="196"/>
      <c r="AB104" s="196"/>
      <c r="AC104" s="199"/>
      <c r="AD104" s="199"/>
      <c r="AE104" s="199"/>
      <c r="AF104" s="199"/>
      <c r="AG104" s="199"/>
      <c r="AH104" s="199"/>
      <c r="AI104" s="199"/>
      <c r="AJ104" s="199"/>
      <c r="AK104" s="196"/>
    </row>
    <row r="105" spans="1:37" s="217" customFormat="1" ht="30" customHeight="1">
      <c r="A105" s="158" t="s">
        <v>511</v>
      </c>
      <c r="B105" s="159" t="s">
        <v>235</v>
      </c>
      <c r="C105" s="180" t="s">
        <v>790</v>
      </c>
      <c r="D105" s="180" t="s">
        <v>251</v>
      </c>
      <c r="E105" s="202">
        <v>2015</v>
      </c>
      <c r="F105" s="202">
        <v>2015</v>
      </c>
      <c r="G105" s="202"/>
      <c r="H105" s="202">
        <v>8.409</v>
      </c>
      <c r="I105" s="202">
        <f>H105</f>
        <v>8.409</v>
      </c>
      <c r="J105" s="202">
        <f>AD105+AF105</f>
        <v>5.91</v>
      </c>
      <c r="K105" s="208">
        <v>8.409</v>
      </c>
      <c r="L105" s="208">
        <v>0.696</v>
      </c>
      <c r="M105" s="208">
        <v>1.686</v>
      </c>
      <c r="N105" s="208">
        <v>5.975</v>
      </c>
      <c r="O105" s="208">
        <v>0.053</v>
      </c>
      <c r="P105" s="208">
        <v>8.409</v>
      </c>
      <c r="Q105" s="208">
        <v>0.696</v>
      </c>
      <c r="R105" s="208">
        <v>1.686</v>
      </c>
      <c r="S105" s="208">
        <v>5.975</v>
      </c>
      <c r="T105" s="208">
        <v>0.053</v>
      </c>
      <c r="U105" s="202"/>
      <c r="V105" s="202"/>
      <c r="W105" s="208"/>
      <c r="X105" s="208"/>
      <c r="Y105" s="202"/>
      <c r="Z105" s="202"/>
      <c r="AA105" s="202"/>
      <c r="AB105" s="202"/>
      <c r="AC105" s="208">
        <v>8.409</v>
      </c>
      <c r="AD105" s="208">
        <v>5.91</v>
      </c>
      <c r="AE105" s="208"/>
      <c r="AF105" s="208"/>
      <c r="AG105" s="208"/>
      <c r="AH105" s="208"/>
      <c r="AI105" s="208">
        <f aca="true" t="shared" si="13" ref="AI105:AJ107">AC105+AE105+AG105</f>
        <v>8.409</v>
      </c>
      <c r="AJ105" s="208">
        <f t="shared" si="13"/>
        <v>5.91</v>
      </c>
      <c r="AK105" s="202"/>
    </row>
    <row r="106" spans="1:37" s="217" customFormat="1" ht="30" customHeight="1">
      <c r="A106" s="158" t="s">
        <v>511</v>
      </c>
      <c r="B106" s="159" t="s">
        <v>236</v>
      </c>
      <c r="C106" s="180" t="s">
        <v>791</v>
      </c>
      <c r="D106" s="180" t="s">
        <v>210</v>
      </c>
      <c r="E106" s="202">
        <v>2015</v>
      </c>
      <c r="F106" s="202">
        <v>2017</v>
      </c>
      <c r="G106" s="202"/>
      <c r="H106" s="202">
        <v>28.908</v>
      </c>
      <c r="I106" s="208">
        <v>36.765</v>
      </c>
      <c r="J106" s="208">
        <f>AD106+AF106</f>
        <v>17.044</v>
      </c>
      <c r="K106" s="208">
        <v>28.908</v>
      </c>
      <c r="L106" s="208">
        <v>1.486</v>
      </c>
      <c r="M106" s="208">
        <v>11.22</v>
      </c>
      <c r="N106" s="208">
        <v>15.936</v>
      </c>
      <c r="O106" s="208">
        <v>0.265</v>
      </c>
      <c r="P106" s="208">
        <f>I106</f>
        <v>36.765</v>
      </c>
      <c r="Q106" s="208">
        <v>0</v>
      </c>
      <c r="R106" s="208">
        <v>10.059</v>
      </c>
      <c r="S106" s="208">
        <v>26.369000000000003</v>
      </c>
      <c r="T106" s="208">
        <v>0.337</v>
      </c>
      <c r="U106" s="202"/>
      <c r="V106" s="202"/>
      <c r="W106" s="208">
        <v>2.117</v>
      </c>
      <c r="X106" s="208">
        <v>12.153</v>
      </c>
      <c r="Y106" s="208">
        <v>3.136</v>
      </c>
      <c r="Z106" s="208">
        <v>20.01</v>
      </c>
      <c r="AA106" s="202"/>
      <c r="AB106" s="202"/>
      <c r="AC106" s="208">
        <v>4.213</v>
      </c>
      <c r="AD106" s="208">
        <v>4.213</v>
      </c>
      <c r="AE106" s="208">
        <v>12.542</v>
      </c>
      <c r="AF106" s="208">
        <v>12.831</v>
      </c>
      <c r="AG106" s="208">
        <v>12.153</v>
      </c>
      <c r="AH106" s="208">
        <f t="shared" si="12"/>
        <v>20.01</v>
      </c>
      <c r="AI106" s="208">
        <f t="shared" si="13"/>
        <v>28.908</v>
      </c>
      <c r="AJ106" s="208">
        <f t="shared" si="13"/>
        <v>37.054</v>
      </c>
      <c r="AK106" s="202"/>
    </row>
    <row r="107" spans="1:37" s="217" customFormat="1" ht="30" customHeight="1">
      <c r="A107" s="158" t="s">
        <v>511</v>
      </c>
      <c r="B107" s="159" t="s">
        <v>237</v>
      </c>
      <c r="C107" s="180" t="s">
        <v>792</v>
      </c>
      <c r="D107" s="180" t="s">
        <v>211</v>
      </c>
      <c r="E107" s="202">
        <v>2015</v>
      </c>
      <c r="F107" s="202">
        <v>2017</v>
      </c>
      <c r="G107" s="202"/>
      <c r="H107" s="202">
        <v>8.438</v>
      </c>
      <c r="I107" s="208">
        <v>6.609</v>
      </c>
      <c r="J107" s="208">
        <f>AD107+AF107</f>
        <v>6.8839999999999995</v>
      </c>
      <c r="K107" s="208">
        <v>8.438</v>
      </c>
      <c r="L107" s="208">
        <v>0</v>
      </c>
      <c r="M107" s="208">
        <v>2.363</v>
      </c>
      <c r="N107" s="208">
        <v>6.075</v>
      </c>
      <c r="O107" s="208">
        <v>0</v>
      </c>
      <c r="P107" s="208">
        <f>I107</f>
        <v>6.609</v>
      </c>
      <c r="Q107" s="208">
        <v>0</v>
      </c>
      <c r="R107" s="208">
        <v>1.426</v>
      </c>
      <c r="S107" s="208">
        <v>5.183</v>
      </c>
      <c r="T107" s="208">
        <v>0</v>
      </c>
      <c r="U107" s="202"/>
      <c r="V107" s="202"/>
      <c r="W107" s="208">
        <v>0.575</v>
      </c>
      <c r="X107" s="208">
        <v>3.3</v>
      </c>
      <c r="Y107" s="208">
        <v>0.231</v>
      </c>
      <c r="Z107" s="202">
        <f>1.471</f>
        <v>1.471</v>
      </c>
      <c r="AA107" s="202"/>
      <c r="AB107" s="202"/>
      <c r="AC107" s="208">
        <v>5.138</v>
      </c>
      <c r="AD107" s="208">
        <v>6.741</v>
      </c>
      <c r="AE107" s="208">
        <v>0</v>
      </c>
      <c r="AF107" s="208">
        <v>0.143</v>
      </c>
      <c r="AG107" s="208">
        <v>3.3</v>
      </c>
      <c r="AH107" s="208">
        <f t="shared" si="12"/>
        <v>1.471</v>
      </c>
      <c r="AI107" s="208">
        <f t="shared" si="13"/>
        <v>8.437999999999999</v>
      </c>
      <c r="AJ107" s="208">
        <f t="shared" si="13"/>
        <v>8.355</v>
      </c>
      <c r="AK107" s="202"/>
    </row>
    <row r="108" spans="1:37" ht="39.75" customHeight="1">
      <c r="A108" s="153" t="s">
        <v>513</v>
      </c>
      <c r="B108" s="154" t="s">
        <v>516</v>
      </c>
      <c r="C108" s="187"/>
      <c r="D108" s="187"/>
      <c r="E108" s="99"/>
      <c r="F108" s="99"/>
      <c r="G108" s="99"/>
      <c r="H108" s="99"/>
      <c r="I108" s="99"/>
      <c r="J108" s="99"/>
      <c r="K108" s="99"/>
      <c r="L108" s="196"/>
      <c r="M108" s="196"/>
      <c r="N108" s="196"/>
      <c r="O108" s="196"/>
      <c r="P108" s="196"/>
      <c r="Q108" s="196"/>
      <c r="R108" s="196"/>
      <c r="S108" s="196"/>
      <c r="T108" s="196"/>
      <c r="U108" s="196"/>
      <c r="V108" s="196"/>
      <c r="W108" s="199"/>
      <c r="X108" s="199"/>
      <c r="Y108" s="196"/>
      <c r="Z108" s="196"/>
      <c r="AA108" s="196"/>
      <c r="AB108" s="196"/>
      <c r="AC108" s="199"/>
      <c r="AD108" s="199"/>
      <c r="AE108" s="199"/>
      <c r="AF108" s="199"/>
      <c r="AG108" s="199"/>
      <c r="AH108" s="199"/>
      <c r="AI108" s="199"/>
      <c r="AJ108" s="199"/>
      <c r="AK108" s="196"/>
    </row>
    <row r="109" spans="1:37" s="217" customFormat="1" ht="39.75" customHeight="1">
      <c r="A109" s="158" t="s">
        <v>513</v>
      </c>
      <c r="B109" s="159" t="s">
        <v>238</v>
      </c>
      <c r="C109" s="180" t="s">
        <v>793</v>
      </c>
      <c r="D109" s="180" t="s">
        <v>251</v>
      </c>
      <c r="E109" s="202">
        <v>2015</v>
      </c>
      <c r="F109" s="202">
        <v>2017</v>
      </c>
      <c r="G109" s="202"/>
      <c r="H109" s="202">
        <v>2.951</v>
      </c>
      <c r="I109" s="202">
        <f>H109</f>
        <v>2.951</v>
      </c>
      <c r="J109" s="202">
        <f aca="true" t="shared" si="14" ref="J109:J117">AD109+AF109</f>
        <v>4.35</v>
      </c>
      <c r="K109" s="208">
        <v>2.951</v>
      </c>
      <c r="L109" s="208">
        <v>0</v>
      </c>
      <c r="M109" s="208">
        <v>0.21</v>
      </c>
      <c r="N109" s="208">
        <v>2.496</v>
      </c>
      <c r="O109" s="208">
        <v>0.245</v>
      </c>
      <c r="P109" s="208">
        <v>2.951</v>
      </c>
      <c r="Q109" s="208">
        <v>0</v>
      </c>
      <c r="R109" s="208">
        <v>0.21</v>
      </c>
      <c r="S109" s="208">
        <v>2.496</v>
      </c>
      <c r="T109" s="208">
        <v>0.245</v>
      </c>
      <c r="U109" s="202"/>
      <c r="V109" s="202"/>
      <c r="W109" s="208"/>
      <c r="X109" s="208"/>
      <c r="Y109" s="202"/>
      <c r="Z109" s="202"/>
      <c r="AA109" s="202"/>
      <c r="AB109" s="202"/>
      <c r="AC109" s="208">
        <v>2.951</v>
      </c>
      <c r="AD109" s="208">
        <v>4.35</v>
      </c>
      <c r="AE109" s="208"/>
      <c r="AF109" s="208"/>
      <c r="AG109" s="208"/>
      <c r="AH109" s="208"/>
      <c r="AI109" s="208">
        <f>AC109+AE109+AG109</f>
        <v>2.951</v>
      </c>
      <c r="AJ109" s="208">
        <f>AD109+AF109+AH109</f>
        <v>4.35</v>
      </c>
      <c r="AK109" s="202"/>
    </row>
    <row r="110" spans="1:37" ht="39.75" customHeight="1" hidden="1" outlineLevel="1">
      <c r="A110" s="153" t="s">
        <v>517</v>
      </c>
      <c r="B110" s="154" t="s">
        <v>518</v>
      </c>
      <c r="C110" s="187"/>
      <c r="D110" s="187"/>
      <c r="E110" s="99"/>
      <c r="F110" s="99"/>
      <c r="G110" s="99"/>
      <c r="H110" s="99"/>
      <c r="I110" s="99"/>
      <c r="J110" s="99">
        <f t="shared" si="14"/>
        <v>0</v>
      </c>
      <c r="K110" s="99"/>
      <c r="L110" s="196"/>
      <c r="M110" s="196"/>
      <c r="N110" s="196"/>
      <c r="O110" s="196"/>
      <c r="P110" s="196"/>
      <c r="Q110" s="196"/>
      <c r="R110" s="196"/>
      <c r="S110" s="196"/>
      <c r="T110" s="196"/>
      <c r="U110" s="196"/>
      <c r="V110" s="196"/>
      <c r="W110" s="199"/>
      <c r="X110" s="199"/>
      <c r="Y110" s="196"/>
      <c r="Z110" s="196"/>
      <c r="AA110" s="196"/>
      <c r="AB110" s="196"/>
      <c r="AC110" s="199"/>
      <c r="AD110" s="199"/>
      <c r="AE110" s="199"/>
      <c r="AF110" s="199"/>
      <c r="AG110" s="199"/>
      <c r="AH110" s="199">
        <f t="shared" si="12"/>
        <v>0</v>
      </c>
      <c r="AI110" s="199"/>
      <c r="AJ110" s="199">
        <f aca="true" t="shared" si="15" ref="AJ110:AJ117">AD110+AF110+AH110</f>
        <v>0</v>
      </c>
      <c r="AK110" s="196"/>
    </row>
    <row r="111" spans="1:37" ht="30" customHeight="1" hidden="1" outlineLevel="1">
      <c r="A111" s="158" t="s">
        <v>517</v>
      </c>
      <c r="B111" s="159" t="s">
        <v>487</v>
      </c>
      <c r="C111" s="180"/>
      <c r="D111" s="180"/>
      <c r="E111" s="99"/>
      <c r="F111" s="99"/>
      <c r="G111" s="99"/>
      <c r="H111" s="99"/>
      <c r="I111" s="99"/>
      <c r="J111" s="99">
        <f t="shared" si="14"/>
        <v>0</v>
      </c>
      <c r="K111" s="99"/>
      <c r="L111" s="196"/>
      <c r="M111" s="196"/>
      <c r="N111" s="196"/>
      <c r="O111" s="196"/>
      <c r="P111" s="196"/>
      <c r="Q111" s="196"/>
      <c r="R111" s="196"/>
      <c r="S111" s="196"/>
      <c r="T111" s="196"/>
      <c r="U111" s="196"/>
      <c r="V111" s="196"/>
      <c r="W111" s="199"/>
      <c r="X111" s="199"/>
      <c r="Y111" s="196"/>
      <c r="Z111" s="196"/>
      <c r="AA111" s="196"/>
      <c r="AB111" s="196"/>
      <c r="AC111" s="199"/>
      <c r="AD111" s="199"/>
      <c r="AE111" s="199"/>
      <c r="AF111" s="199"/>
      <c r="AG111" s="199"/>
      <c r="AH111" s="199">
        <f t="shared" si="12"/>
        <v>0</v>
      </c>
      <c r="AI111" s="199"/>
      <c r="AJ111" s="199">
        <f t="shared" si="15"/>
        <v>0</v>
      </c>
      <c r="AK111" s="196"/>
    </row>
    <row r="112" spans="1:37" ht="30" customHeight="1" hidden="1" outlineLevel="1">
      <c r="A112" s="158" t="s">
        <v>517</v>
      </c>
      <c r="B112" s="159" t="s">
        <v>487</v>
      </c>
      <c r="C112" s="180"/>
      <c r="D112" s="180"/>
      <c r="E112" s="99"/>
      <c r="F112" s="99"/>
      <c r="G112" s="99"/>
      <c r="H112" s="99"/>
      <c r="I112" s="99"/>
      <c r="J112" s="99">
        <f t="shared" si="14"/>
        <v>0</v>
      </c>
      <c r="K112" s="99"/>
      <c r="L112" s="196"/>
      <c r="M112" s="196"/>
      <c r="N112" s="196"/>
      <c r="O112" s="196"/>
      <c r="P112" s="196"/>
      <c r="Q112" s="196"/>
      <c r="R112" s="196"/>
      <c r="S112" s="196"/>
      <c r="T112" s="196"/>
      <c r="U112" s="196"/>
      <c r="V112" s="196"/>
      <c r="W112" s="199"/>
      <c r="X112" s="199"/>
      <c r="Y112" s="196"/>
      <c r="Z112" s="196"/>
      <c r="AA112" s="196"/>
      <c r="AB112" s="196"/>
      <c r="AC112" s="199"/>
      <c r="AD112" s="199"/>
      <c r="AE112" s="199"/>
      <c r="AF112" s="199"/>
      <c r="AG112" s="199"/>
      <c r="AH112" s="199">
        <f t="shared" si="12"/>
        <v>0</v>
      </c>
      <c r="AI112" s="199"/>
      <c r="AJ112" s="199">
        <f t="shared" si="15"/>
        <v>0</v>
      </c>
      <c r="AK112" s="196"/>
    </row>
    <row r="113" spans="1:37" ht="30" customHeight="1" hidden="1" outlineLevel="1">
      <c r="A113" s="158" t="s">
        <v>536</v>
      </c>
      <c r="B113" s="159" t="s">
        <v>536</v>
      </c>
      <c r="C113" s="180"/>
      <c r="D113" s="180"/>
      <c r="E113" s="99"/>
      <c r="F113" s="99"/>
      <c r="G113" s="99"/>
      <c r="H113" s="99"/>
      <c r="I113" s="99"/>
      <c r="J113" s="99">
        <f t="shared" si="14"/>
        <v>0</v>
      </c>
      <c r="K113" s="99"/>
      <c r="L113" s="196"/>
      <c r="M113" s="196"/>
      <c r="N113" s="196"/>
      <c r="O113" s="196"/>
      <c r="P113" s="196"/>
      <c r="Q113" s="196"/>
      <c r="R113" s="196"/>
      <c r="S113" s="196"/>
      <c r="T113" s="196"/>
      <c r="U113" s="196"/>
      <c r="V113" s="196"/>
      <c r="W113" s="199"/>
      <c r="X113" s="199"/>
      <c r="Y113" s="196"/>
      <c r="Z113" s="196"/>
      <c r="AA113" s="196"/>
      <c r="AB113" s="196"/>
      <c r="AC113" s="199"/>
      <c r="AD113" s="199"/>
      <c r="AE113" s="199"/>
      <c r="AF113" s="199"/>
      <c r="AG113" s="199"/>
      <c r="AH113" s="199">
        <f t="shared" si="12"/>
        <v>0</v>
      </c>
      <c r="AI113" s="199"/>
      <c r="AJ113" s="199">
        <f t="shared" si="15"/>
        <v>0</v>
      </c>
      <c r="AK113" s="196"/>
    </row>
    <row r="114" spans="1:37" ht="60" customHeight="1" hidden="1" outlineLevel="1">
      <c r="A114" s="153" t="s">
        <v>519</v>
      </c>
      <c r="B114" s="154" t="s">
        <v>520</v>
      </c>
      <c r="C114" s="187"/>
      <c r="D114" s="187"/>
      <c r="E114" s="99"/>
      <c r="F114" s="99"/>
      <c r="G114" s="99"/>
      <c r="H114" s="99"/>
      <c r="I114" s="99"/>
      <c r="J114" s="99">
        <f t="shared" si="14"/>
        <v>0</v>
      </c>
      <c r="K114" s="99"/>
      <c r="L114" s="196"/>
      <c r="M114" s="196"/>
      <c r="N114" s="196"/>
      <c r="O114" s="196"/>
      <c r="P114" s="196"/>
      <c r="Q114" s="196"/>
      <c r="R114" s="196"/>
      <c r="S114" s="196"/>
      <c r="T114" s="196"/>
      <c r="U114" s="196"/>
      <c r="V114" s="196"/>
      <c r="W114" s="199"/>
      <c r="X114" s="199"/>
      <c r="Y114" s="196"/>
      <c r="Z114" s="196"/>
      <c r="AA114" s="196"/>
      <c r="AB114" s="196"/>
      <c r="AC114" s="199"/>
      <c r="AD114" s="199"/>
      <c r="AE114" s="199"/>
      <c r="AF114" s="199"/>
      <c r="AG114" s="199"/>
      <c r="AH114" s="199">
        <f t="shared" si="12"/>
        <v>0</v>
      </c>
      <c r="AI114" s="199"/>
      <c r="AJ114" s="199">
        <f t="shared" si="15"/>
        <v>0</v>
      </c>
      <c r="AK114" s="196"/>
    </row>
    <row r="115" spans="1:37" ht="30" customHeight="1" hidden="1" outlineLevel="1">
      <c r="A115" s="158" t="s">
        <v>519</v>
      </c>
      <c r="B115" s="159" t="s">
        <v>487</v>
      </c>
      <c r="C115" s="180"/>
      <c r="D115" s="180"/>
      <c r="E115" s="99"/>
      <c r="F115" s="99"/>
      <c r="G115" s="99"/>
      <c r="H115" s="99"/>
      <c r="I115" s="99"/>
      <c r="J115" s="99">
        <f t="shared" si="14"/>
        <v>0</v>
      </c>
      <c r="K115" s="99"/>
      <c r="L115" s="196"/>
      <c r="M115" s="196"/>
      <c r="N115" s="196"/>
      <c r="O115" s="196"/>
      <c r="P115" s="196"/>
      <c r="Q115" s="196"/>
      <c r="R115" s="196"/>
      <c r="S115" s="196"/>
      <c r="T115" s="196"/>
      <c r="U115" s="196"/>
      <c r="V115" s="196"/>
      <c r="W115" s="199"/>
      <c r="X115" s="199"/>
      <c r="Y115" s="196"/>
      <c r="Z115" s="196"/>
      <c r="AA115" s="196"/>
      <c r="AB115" s="196"/>
      <c r="AC115" s="199"/>
      <c r="AD115" s="199"/>
      <c r="AE115" s="199"/>
      <c r="AF115" s="199"/>
      <c r="AG115" s="199"/>
      <c r="AH115" s="199">
        <f t="shared" si="12"/>
        <v>0</v>
      </c>
      <c r="AI115" s="199"/>
      <c r="AJ115" s="199">
        <f t="shared" si="15"/>
        <v>0</v>
      </c>
      <c r="AK115" s="196"/>
    </row>
    <row r="116" spans="1:37" ht="30" customHeight="1" hidden="1" outlineLevel="1">
      <c r="A116" s="158" t="s">
        <v>519</v>
      </c>
      <c r="B116" s="159" t="s">
        <v>487</v>
      </c>
      <c r="C116" s="180"/>
      <c r="D116" s="180"/>
      <c r="E116" s="99"/>
      <c r="F116" s="99"/>
      <c r="G116" s="99"/>
      <c r="H116" s="99"/>
      <c r="I116" s="99"/>
      <c r="J116" s="99">
        <f t="shared" si="14"/>
        <v>0</v>
      </c>
      <c r="K116" s="99"/>
      <c r="L116" s="196"/>
      <c r="M116" s="196"/>
      <c r="N116" s="196"/>
      <c r="O116" s="196"/>
      <c r="P116" s="196"/>
      <c r="Q116" s="196"/>
      <c r="R116" s="196"/>
      <c r="S116" s="196"/>
      <c r="T116" s="196"/>
      <c r="U116" s="196"/>
      <c r="V116" s="196"/>
      <c r="W116" s="199"/>
      <c r="X116" s="199"/>
      <c r="Y116" s="196"/>
      <c r="Z116" s="196"/>
      <c r="AA116" s="196"/>
      <c r="AB116" s="196"/>
      <c r="AC116" s="199"/>
      <c r="AD116" s="199"/>
      <c r="AE116" s="199"/>
      <c r="AF116" s="199"/>
      <c r="AG116" s="199"/>
      <c r="AH116" s="199">
        <f t="shared" si="12"/>
        <v>0</v>
      </c>
      <c r="AI116" s="199"/>
      <c r="AJ116" s="199">
        <f t="shared" si="15"/>
        <v>0</v>
      </c>
      <c r="AK116" s="196"/>
    </row>
    <row r="117" spans="1:37" ht="30" customHeight="1" hidden="1" outlineLevel="1">
      <c r="A117" s="158" t="s">
        <v>536</v>
      </c>
      <c r="B117" s="159" t="s">
        <v>536</v>
      </c>
      <c r="C117" s="180"/>
      <c r="D117" s="180"/>
      <c r="E117" s="99"/>
      <c r="F117" s="99"/>
      <c r="G117" s="99"/>
      <c r="H117" s="99"/>
      <c r="I117" s="99"/>
      <c r="J117" s="99">
        <f t="shared" si="14"/>
        <v>0</v>
      </c>
      <c r="K117" s="99"/>
      <c r="L117" s="196"/>
      <c r="M117" s="196"/>
      <c r="N117" s="196"/>
      <c r="O117" s="196"/>
      <c r="P117" s="196"/>
      <c r="Q117" s="196"/>
      <c r="R117" s="196"/>
      <c r="S117" s="196"/>
      <c r="T117" s="196"/>
      <c r="U117" s="196"/>
      <c r="V117" s="196"/>
      <c r="W117" s="199"/>
      <c r="X117" s="199"/>
      <c r="Y117" s="196"/>
      <c r="Z117" s="196"/>
      <c r="AA117" s="196"/>
      <c r="AB117" s="196"/>
      <c r="AC117" s="199"/>
      <c r="AD117" s="199"/>
      <c r="AE117" s="199"/>
      <c r="AF117" s="199"/>
      <c r="AG117" s="199"/>
      <c r="AH117" s="199">
        <f t="shared" si="12"/>
        <v>0</v>
      </c>
      <c r="AI117" s="199"/>
      <c r="AJ117" s="199">
        <f t="shared" si="15"/>
        <v>0</v>
      </c>
      <c r="AK117" s="196"/>
    </row>
    <row r="118" spans="1:37" ht="60" customHeight="1" collapsed="1">
      <c r="A118" s="153" t="s">
        <v>336</v>
      </c>
      <c r="B118" s="154" t="s">
        <v>521</v>
      </c>
      <c r="C118" s="187"/>
      <c r="D118" s="187"/>
      <c r="E118" s="99"/>
      <c r="F118" s="99"/>
      <c r="G118" s="99"/>
      <c r="H118" s="99"/>
      <c r="I118" s="99"/>
      <c r="J118" s="99"/>
      <c r="K118" s="99"/>
      <c r="L118" s="196"/>
      <c r="M118" s="196"/>
      <c r="N118" s="196"/>
      <c r="O118" s="196"/>
      <c r="P118" s="196"/>
      <c r="Q118" s="196"/>
      <c r="R118" s="196"/>
      <c r="S118" s="196"/>
      <c r="T118" s="196"/>
      <c r="U118" s="196"/>
      <c r="V118" s="196"/>
      <c r="W118" s="199"/>
      <c r="X118" s="199"/>
      <c r="Y118" s="196"/>
      <c r="Z118" s="196"/>
      <c r="AA118" s="196"/>
      <c r="AB118" s="196"/>
      <c r="AC118" s="199"/>
      <c r="AD118" s="199"/>
      <c r="AE118" s="199"/>
      <c r="AF118" s="199"/>
      <c r="AG118" s="199"/>
      <c r="AH118" s="199"/>
      <c r="AI118" s="199"/>
      <c r="AJ118" s="199"/>
      <c r="AK118" s="196"/>
    </row>
    <row r="119" spans="1:37" ht="39.75" customHeight="1" hidden="1" outlineLevel="1">
      <c r="A119" s="153" t="s">
        <v>394</v>
      </c>
      <c r="B119" s="154" t="s">
        <v>522</v>
      </c>
      <c r="C119" s="187"/>
      <c r="D119" s="187"/>
      <c r="E119" s="99"/>
      <c r="F119" s="99"/>
      <c r="G119" s="99"/>
      <c r="H119" s="99"/>
      <c r="I119" s="99"/>
      <c r="J119" s="99"/>
      <c r="K119" s="99"/>
      <c r="L119" s="196"/>
      <c r="M119" s="196"/>
      <c r="N119" s="196"/>
      <c r="O119" s="196"/>
      <c r="P119" s="196"/>
      <c r="Q119" s="196"/>
      <c r="R119" s="196"/>
      <c r="S119" s="196"/>
      <c r="T119" s="196"/>
      <c r="U119" s="196"/>
      <c r="V119" s="196"/>
      <c r="W119" s="199"/>
      <c r="X119" s="199"/>
      <c r="Y119" s="196"/>
      <c r="Z119" s="196"/>
      <c r="AA119" s="196"/>
      <c r="AB119" s="196"/>
      <c r="AC119" s="199"/>
      <c r="AD119" s="199"/>
      <c r="AE119" s="199"/>
      <c r="AF119" s="199"/>
      <c r="AG119" s="199"/>
      <c r="AH119" s="199">
        <f t="shared" si="12"/>
        <v>0</v>
      </c>
      <c r="AI119" s="199"/>
      <c r="AJ119" s="199"/>
      <c r="AK119" s="196"/>
    </row>
    <row r="120" spans="1:37" ht="30" customHeight="1" hidden="1" outlineLevel="1">
      <c r="A120" s="158" t="s">
        <v>394</v>
      </c>
      <c r="B120" s="159" t="s">
        <v>487</v>
      </c>
      <c r="C120" s="180"/>
      <c r="D120" s="180"/>
      <c r="E120" s="99"/>
      <c r="F120" s="99"/>
      <c r="G120" s="99"/>
      <c r="H120" s="99"/>
      <c r="I120" s="99"/>
      <c r="J120" s="99"/>
      <c r="K120" s="99"/>
      <c r="L120" s="196"/>
      <c r="M120" s="196"/>
      <c r="N120" s="196"/>
      <c r="O120" s="196"/>
      <c r="P120" s="196"/>
      <c r="Q120" s="196"/>
      <c r="R120" s="196"/>
      <c r="S120" s="196"/>
      <c r="T120" s="196"/>
      <c r="U120" s="196"/>
      <c r="V120" s="196"/>
      <c r="W120" s="199"/>
      <c r="X120" s="199"/>
      <c r="Y120" s="196"/>
      <c r="Z120" s="196"/>
      <c r="AA120" s="196"/>
      <c r="AB120" s="196"/>
      <c r="AC120" s="199"/>
      <c r="AD120" s="199"/>
      <c r="AE120" s="199"/>
      <c r="AF120" s="199"/>
      <c r="AG120" s="199"/>
      <c r="AH120" s="199">
        <f t="shared" si="12"/>
        <v>0</v>
      </c>
      <c r="AI120" s="199"/>
      <c r="AJ120" s="199"/>
      <c r="AK120" s="196"/>
    </row>
    <row r="121" spans="1:37" ht="30" customHeight="1" hidden="1" outlineLevel="1">
      <c r="A121" s="158" t="s">
        <v>394</v>
      </c>
      <c r="B121" s="159" t="s">
        <v>487</v>
      </c>
      <c r="C121" s="180"/>
      <c r="D121" s="180"/>
      <c r="E121" s="99"/>
      <c r="F121" s="99"/>
      <c r="G121" s="99"/>
      <c r="H121" s="99"/>
      <c r="I121" s="99"/>
      <c r="J121" s="99"/>
      <c r="K121" s="99"/>
      <c r="L121" s="196"/>
      <c r="M121" s="196"/>
      <c r="N121" s="196"/>
      <c r="O121" s="196"/>
      <c r="P121" s="196"/>
      <c r="Q121" s="196"/>
      <c r="R121" s="196"/>
      <c r="S121" s="196"/>
      <c r="T121" s="196"/>
      <c r="U121" s="196"/>
      <c r="V121" s="196"/>
      <c r="W121" s="199"/>
      <c r="X121" s="199"/>
      <c r="Y121" s="196"/>
      <c r="Z121" s="196"/>
      <c r="AA121" s="196"/>
      <c r="AB121" s="196"/>
      <c r="AC121" s="199"/>
      <c r="AD121" s="199"/>
      <c r="AE121" s="199"/>
      <c r="AF121" s="199"/>
      <c r="AG121" s="199"/>
      <c r="AH121" s="199">
        <f t="shared" si="12"/>
        <v>0</v>
      </c>
      <c r="AI121" s="199"/>
      <c r="AJ121" s="199"/>
      <c r="AK121" s="196"/>
    </row>
    <row r="122" spans="1:37" ht="30" customHeight="1" hidden="1" outlineLevel="1">
      <c r="A122" s="158" t="s">
        <v>536</v>
      </c>
      <c r="B122" s="159" t="s">
        <v>536</v>
      </c>
      <c r="C122" s="180"/>
      <c r="D122" s="180"/>
      <c r="E122" s="99"/>
      <c r="F122" s="99"/>
      <c r="G122" s="99"/>
      <c r="H122" s="99"/>
      <c r="I122" s="99"/>
      <c r="J122" s="99"/>
      <c r="K122" s="99"/>
      <c r="L122" s="196"/>
      <c r="M122" s="196"/>
      <c r="N122" s="196"/>
      <c r="O122" s="196"/>
      <c r="P122" s="196"/>
      <c r="Q122" s="196"/>
      <c r="R122" s="196"/>
      <c r="S122" s="196"/>
      <c r="T122" s="196"/>
      <c r="U122" s="196"/>
      <c r="V122" s="196"/>
      <c r="W122" s="199"/>
      <c r="X122" s="199"/>
      <c r="Y122" s="196"/>
      <c r="Z122" s="196"/>
      <c r="AA122" s="196"/>
      <c r="AB122" s="196"/>
      <c r="AC122" s="199"/>
      <c r="AD122" s="199"/>
      <c r="AE122" s="199"/>
      <c r="AF122" s="199"/>
      <c r="AG122" s="199"/>
      <c r="AH122" s="199">
        <f t="shared" si="12"/>
        <v>0</v>
      </c>
      <c r="AI122" s="199"/>
      <c r="AJ122" s="199"/>
      <c r="AK122" s="196"/>
    </row>
    <row r="123" spans="1:37" ht="39.75" customHeight="1" hidden="1" outlineLevel="1">
      <c r="A123" s="153" t="s">
        <v>395</v>
      </c>
      <c r="B123" s="154" t="s">
        <v>523</v>
      </c>
      <c r="C123" s="187"/>
      <c r="D123" s="187"/>
      <c r="E123" s="99"/>
      <c r="F123" s="99"/>
      <c r="G123" s="99"/>
      <c r="H123" s="99"/>
      <c r="I123" s="99"/>
      <c r="J123" s="99"/>
      <c r="K123" s="99"/>
      <c r="L123" s="196"/>
      <c r="M123" s="196"/>
      <c r="N123" s="196"/>
      <c r="O123" s="196"/>
      <c r="P123" s="196"/>
      <c r="Q123" s="196"/>
      <c r="R123" s="196"/>
      <c r="S123" s="196"/>
      <c r="T123" s="196"/>
      <c r="U123" s="196"/>
      <c r="V123" s="196"/>
      <c r="W123" s="199"/>
      <c r="X123" s="199"/>
      <c r="Y123" s="196"/>
      <c r="Z123" s="196"/>
      <c r="AA123" s="196"/>
      <c r="AB123" s="196"/>
      <c r="AC123" s="199"/>
      <c r="AD123" s="199"/>
      <c r="AE123" s="199"/>
      <c r="AF123" s="199"/>
      <c r="AG123" s="199"/>
      <c r="AH123" s="199">
        <f t="shared" si="12"/>
        <v>0</v>
      </c>
      <c r="AI123" s="199"/>
      <c r="AJ123" s="199"/>
      <c r="AK123" s="196"/>
    </row>
    <row r="124" spans="1:37" ht="30" customHeight="1" hidden="1" outlineLevel="1">
      <c r="A124" s="158" t="s">
        <v>395</v>
      </c>
      <c r="B124" s="159" t="s">
        <v>487</v>
      </c>
      <c r="C124" s="180"/>
      <c r="D124" s="180"/>
      <c r="E124" s="99"/>
      <c r="F124" s="99"/>
      <c r="G124" s="99"/>
      <c r="H124" s="99"/>
      <c r="I124" s="99"/>
      <c r="J124" s="99"/>
      <c r="K124" s="99"/>
      <c r="L124" s="196"/>
      <c r="M124" s="196"/>
      <c r="N124" s="196"/>
      <c r="O124" s="196"/>
      <c r="P124" s="196"/>
      <c r="Q124" s="196"/>
      <c r="R124" s="196"/>
      <c r="S124" s="196"/>
      <c r="T124" s="196"/>
      <c r="U124" s="196"/>
      <c r="V124" s="196"/>
      <c r="W124" s="199"/>
      <c r="X124" s="199"/>
      <c r="Y124" s="196"/>
      <c r="Z124" s="196"/>
      <c r="AA124" s="196"/>
      <c r="AB124" s="196"/>
      <c r="AC124" s="199"/>
      <c r="AD124" s="199"/>
      <c r="AE124" s="199"/>
      <c r="AF124" s="199"/>
      <c r="AG124" s="199"/>
      <c r="AH124" s="199">
        <f t="shared" si="12"/>
        <v>0</v>
      </c>
      <c r="AI124" s="199"/>
      <c r="AJ124" s="199"/>
      <c r="AK124" s="196"/>
    </row>
    <row r="125" spans="1:37" ht="30" customHeight="1" hidden="1" outlineLevel="1">
      <c r="A125" s="158" t="s">
        <v>395</v>
      </c>
      <c r="B125" s="159" t="s">
        <v>487</v>
      </c>
      <c r="C125" s="180"/>
      <c r="D125" s="180"/>
      <c r="E125" s="99"/>
      <c r="F125" s="99"/>
      <c r="G125" s="99"/>
      <c r="H125" s="99"/>
      <c r="I125" s="99"/>
      <c r="J125" s="99"/>
      <c r="K125" s="99"/>
      <c r="L125" s="196"/>
      <c r="M125" s="196"/>
      <c r="N125" s="196"/>
      <c r="O125" s="196"/>
      <c r="P125" s="196"/>
      <c r="Q125" s="196"/>
      <c r="R125" s="196"/>
      <c r="S125" s="196"/>
      <c r="T125" s="196"/>
      <c r="U125" s="196"/>
      <c r="V125" s="196"/>
      <c r="W125" s="199"/>
      <c r="X125" s="199"/>
      <c r="Y125" s="196"/>
      <c r="Z125" s="196"/>
      <c r="AA125" s="196"/>
      <c r="AB125" s="196"/>
      <c r="AC125" s="199"/>
      <c r="AD125" s="199"/>
      <c r="AE125" s="199"/>
      <c r="AF125" s="199"/>
      <c r="AG125" s="199"/>
      <c r="AH125" s="199">
        <f t="shared" si="12"/>
        <v>0</v>
      </c>
      <c r="AI125" s="199"/>
      <c r="AJ125" s="199"/>
      <c r="AK125" s="196"/>
    </row>
    <row r="126" spans="1:37" ht="30" customHeight="1" hidden="1" outlineLevel="1">
      <c r="A126" s="158" t="s">
        <v>536</v>
      </c>
      <c r="B126" s="159" t="s">
        <v>536</v>
      </c>
      <c r="C126" s="180"/>
      <c r="D126" s="180"/>
      <c r="E126" s="99"/>
      <c r="F126" s="99"/>
      <c r="G126" s="99"/>
      <c r="H126" s="99"/>
      <c r="I126" s="99"/>
      <c r="J126" s="99"/>
      <c r="K126" s="99"/>
      <c r="L126" s="196"/>
      <c r="M126" s="196"/>
      <c r="N126" s="196"/>
      <c r="O126" s="196"/>
      <c r="P126" s="196"/>
      <c r="Q126" s="196"/>
      <c r="R126" s="196"/>
      <c r="S126" s="196"/>
      <c r="T126" s="196"/>
      <c r="U126" s="196"/>
      <c r="V126" s="196"/>
      <c r="W126" s="199"/>
      <c r="X126" s="199"/>
      <c r="Y126" s="196"/>
      <c r="Z126" s="196"/>
      <c r="AA126" s="196"/>
      <c r="AB126" s="196"/>
      <c r="AC126" s="199"/>
      <c r="AD126" s="199"/>
      <c r="AE126" s="199"/>
      <c r="AF126" s="199"/>
      <c r="AG126" s="199"/>
      <c r="AH126" s="199">
        <f t="shared" si="12"/>
        <v>0</v>
      </c>
      <c r="AI126" s="199"/>
      <c r="AJ126" s="199"/>
      <c r="AK126" s="196"/>
    </row>
    <row r="127" spans="1:37" ht="60" customHeight="1" collapsed="1">
      <c r="A127" s="153" t="s">
        <v>524</v>
      </c>
      <c r="B127" s="154" t="s">
        <v>525</v>
      </c>
      <c r="C127" s="187"/>
      <c r="D127" s="187"/>
      <c r="E127" s="99"/>
      <c r="F127" s="99"/>
      <c r="G127" s="99"/>
      <c r="H127" s="99"/>
      <c r="I127" s="99"/>
      <c r="J127" s="99"/>
      <c r="K127" s="99"/>
      <c r="L127" s="196"/>
      <c r="M127" s="196"/>
      <c r="N127" s="196"/>
      <c r="O127" s="196"/>
      <c r="P127" s="196"/>
      <c r="Q127" s="196"/>
      <c r="R127" s="196"/>
      <c r="S127" s="196"/>
      <c r="T127" s="196"/>
      <c r="U127" s="196"/>
      <c r="V127" s="196"/>
      <c r="W127" s="199"/>
      <c r="X127" s="199"/>
      <c r="Y127" s="196"/>
      <c r="Z127" s="196"/>
      <c r="AA127" s="196"/>
      <c r="AB127" s="196"/>
      <c r="AC127" s="199"/>
      <c r="AD127" s="199"/>
      <c r="AE127" s="199"/>
      <c r="AF127" s="199"/>
      <c r="AG127" s="199"/>
      <c r="AH127" s="199"/>
      <c r="AI127" s="199"/>
      <c r="AJ127" s="199"/>
      <c r="AK127" s="196"/>
    </row>
    <row r="128" spans="1:37" ht="60" customHeight="1" hidden="1" outlineLevel="1">
      <c r="A128" s="153" t="s">
        <v>526</v>
      </c>
      <c r="B128" s="154" t="s">
        <v>527</v>
      </c>
      <c r="C128" s="187"/>
      <c r="D128" s="187"/>
      <c r="E128" s="99"/>
      <c r="F128" s="99"/>
      <c r="G128" s="99"/>
      <c r="H128" s="99"/>
      <c r="I128" s="99"/>
      <c r="J128" s="99"/>
      <c r="K128" s="99"/>
      <c r="L128" s="196"/>
      <c r="M128" s="196"/>
      <c r="N128" s="196"/>
      <c r="O128" s="196"/>
      <c r="P128" s="196"/>
      <c r="Q128" s="196"/>
      <c r="R128" s="196"/>
      <c r="S128" s="196"/>
      <c r="T128" s="196"/>
      <c r="U128" s="196"/>
      <c r="V128" s="196"/>
      <c r="W128" s="199"/>
      <c r="X128" s="199"/>
      <c r="Y128" s="196"/>
      <c r="Z128" s="196"/>
      <c r="AA128" s="196"/>
      <c r="AB128" s="196"/>
      <c r="AC128" s="199"/>
      <c r="AD128" s="199"/>
      <c r="AE128" s="199"/>
      <c r="AF128" s="199"/>
      <c r="AG128" s="199"/>
      <c r="AH128" s="199">
        <f t="shared" si="12"/>
        <v>0</v>
      </c>
      <c r="AI128" s="199"/>
      <c r="AJ128" s="199"/>
      <c r="AK128" s="196"/>
    </row>
    <row r="129" spans="1:37" ht="30" customHeight="1" hidden="1" outlineLevel="1">
      <c r="A129" s="161" t="s">
        <v>526</v>
      </c>
      <c r="B129" s="162" t="s">
        <v>487</v>
      </c>
      <c r="C129" s="188"/>
      <c r="D129" s="188"/>
      <c r="E129" s="99"/>
      <c r="F129" s="99"/>
      <c r="G129" s="99"/>
      <c r="H129" s="99"/>
      <c r="I129" s="99"/>
      <c r="J129" s="99"/>
      <c r="K129" s="99"/>
      <c r="L129" s="196"/>
      <c r="M129" s="196"/>
      <c r="N129" s="196"/>
      <c r="O129" s="196"/>
      <c r="P129" s="196"/>
      <c r="Q129" s="196"/>
      <c r="R129" s="196"/>
      <c r="S129" s="196"/>
      <c r="T129" s="196"/>
      <c r="U129" s="196"/>
      <c r="V129" s="196"/>
      <c r="W129" s="199"/>
      <c r="X129" s="199"/>
      <c r="Y129" s="196"/>
      <c r="Z129" s="196"/>
      <c r="AA129" s="196"/>
      <c r="AB129" s="196"/>
      <c r="AC129" s="199"/>
      <c r="AD129" s="199"/>
      <c r="AE129" s="199"/>
      <c r="AF129" s="199"/>
      <c r="AG129" s="199"/>
      <c r="AH129" s="199">
        <f t="shared" si="12"/>
        <v>0</v>
      </c>
      <c r="AI129" s="199"/>
      <c r="AJ129" s="199"/>
      <c r="AK129" s="196"/>
    </row>
    <row r="130" spans="1:37" ht="30" customHeight="1" hidden="1" outlineLevel="1">
      <c r="A130" s="161" t="s">
        <v>526</v>
      </c>
      <c r="B130" s="162" t="s">
        <v>487</v>
      </c>
      <c r="C130" s="188"/>
      <c r="D130" s="188"/>
      <c r="E130" s="99"/>
      <c r="F130" s="99"/>
      <c r="G130" s="99"/>
      <c r="H130" s="99"/>
      <c r="I130" s="99"/>
      <c r="J130" s="99"/>
      <c r="K130" s="99"/>
      <c r="L130" s="196"/>
      <c r="M130" s="196"/>
      <c r="N130" s="196"/>
      <c r="O130" s="196"/>
      <c r="P130" s="196"/>
      <c r="Q130" s="196"/>
      <c r="R130" s="196"/>
      <c r="S130" s="196"/>
      <c r="T130" s="196"/>
      <c r="U130" s="196"/>
      <c r="V130" s="196"/>
      <c r="W130" s="199"/>
      <c r="X130" s="199"/>
      <c r="Y130" s="196"/>
      <c r="Z130" s="196"/>
      <c r="AA130" s="196"/>
      <c r="AB130" s="196"/>
      <c r="AC130" s="199"/>
      <c r="AD130" s="199"/>
      <c r="AE130" s="199"/>
      <c r="AF130" s="199"/>
      <c r="AG130" s="199"/>
      <c r="AH130" s="199">
        <f t="shared" si="12"/>
        <v>0</v>
      </c>
      <c r="AI130" s="199"/>
      <c r="AJ130" s="199"/>
      <c r="AK130" s="196"/>
    </row>
    <row r="131" spans="1:37" ht="30" customHeight="1" hidden="1" outlineLevel="1">
      <c r="A131" s="161" t="s">
        <v>536</v>
      </c>
      <c r="B131" s="162" t="s">
        <v>536</v>
      </c>
      <c r="C131" s="188"/>
      <c r="D131" s="188"/>
      <c r="E131" s="99"/>
      <c r="F131" s="99"/>
      <c r="G131" s="99"/>
      <c r="H131" s="99"/>
      <c r="I131" s="99"/>
      <c r="J131" s="99"/>
      <c r="K131" s="99"/>
      <c r="L131" s="196"/>
      <c r="M131" s="196"/>
      <c r="N131" s="196"/>
      <c r="O131" s="196"/>
      <c r="P131" s="196"/>
      <c r="Q131" s="196"/>
      <c r="R131" s="196"/>
      <c r="S131" s="196"/>
      <c r="T131" s="196"/>
      <c r="U131" s="196"/>
      <c r="V131" s="196"/>
      <c r="W131" s="199"/>
      <c r="X131" s="199"/>
      <c r="Y131" s="196"/>
      <c r="Z131" s="196"/>
      <c r="AA131" s="196"/>
      <c r="AB131" s="196"/>
      <c r="AC131" s="199"/>
      <c r="AD131" s="199"/>
      <c r="AE131" s="199"/>
      <c r="AF131" s="199"/>
      <c r="AG131" s="199"/>
      <c r="AH131" s="199">
        <f t="shared" si="12"/>
        <v>0</v>
      </c>
      <c r="AI131" s="199"/>
      <c r="AJ131" s="199"/>
      <c r="AK131" s="196"/>
    </row>
    <row r="132" spans="1:37" ht="60" customHeight="1" hidden="1" outlineLevel="1">
      <c r="A132" s="153" t="s">
        <v>528</v>
      </c>
      <c r="B132" s="154" t="s">
        <v>529</v>
      </c>
      <c r="C132" s="187"/>
      <c r="D132" s="187"/>
      <c r="E132" s="99"/>
      <c r="F132" s="99"/>
      <c r="G132" s="99"/>
      <c r="H132" s="99"/>
      <c r="I132" s="99"/>
      <c r="J132" s="99"/>
      <c r="K132" s="99"/>
      <c r="L132" s="196"/>
      <c r="M132" s="196"/>
      <c r="N132" s="196"/>
      <c r="O132" s="196"/>
      <c r="P132" s="196"/>
      <c r="Q132" s="196"/>
      <c r="R132" s="196"/>
      <c r="S132" s="196"/>
      <c r="T132" s="196"/>
      <c r="U132" s="196"/>
      <c r="V132" s="196"/>
      <c r="W132" s="199"/>
      <c r="X132" s="199"/>
      <c r="Y132" s="196"/>
      <c r="Z132" s="196"/>
      <c r="AA132" s="196"/>
      <c r="AB132" s="196"/>
      <c r="AC132" s="199"/>
      <c r="AD132" s="199"/>
      <c r="AE132" s="199"/>
      <c r="AF132" s="199"/>
      <c r="AG132" s="199"/>
      <c r="AH132" s="199">
        <f t="shared" si="12"/>
        <v>0</v>
      </c>
      <c r="AI132" s="199"/>
      <c r="AJ132" s="199"/>
      <c r="AK132" s="196"/>
    </row>
    <row r="133" spans="1:37" ht="30" customHeight="1" hidden="1" outlineLevel="1">
      <c r="A133" s="161" t="s">
        <v>528</v>
      </c>
      <c r="B133" s="162" t="s">
        <v>487</v>
      </c>
      <c r="C133" s="188"/>
      <c r="D133" s="188"/>
      <c r="E133" s="99"/>
      <c r="F133" s="99"/>
      <c r="G133" s="99"/>
      <c r="H133" s="99"/>
      <c r="I133" s="99"/>
      <c r="J133" s="99"/>
      <c r="K133" s="99"/>
      <c r="L133" s="196"/>
      <c r="M133" s="196"/>
      <c r="N133" s="196"/>
      <c r="O133" s="196"/>
      <c r="P133" s="196"/>
      <c r="Q133" s="196"/>
      <c r="R133" s="196"/>
      <c r="S133" s="196"/>
      <c r="T133" s="196"/>
      <c r="U133" s="196"/>
      <c r="V133" s="196"/>
      <c r="W133" s="199"/>
      <c r="X133" s="199"/>
      <c r="Y133" s="196"/>
      <c r="Z133" s="196"/>
      <c r="AA133" s="196"/>
      <c r="AB133" s="196"/>
      <c r="AC133" s="199"/>
      <c r="AD133" s="199"/>
      <c r="AE133" s="199"/>
      <c r="AF133" s="199"/>
      <c r="AG133" s="199"/>
      <c r="AH133" s="199">
        <f t="shared" si="12"/>
        <v>0</v>
      </c>
      <c r="AI133" s="199"/>
      <c r="AJ133" s="199"/>
      <c r="AK133" s="196"/>
    </row>
    <row r="134" spans="1:37" ht="30" customHeight="1" hidden="1" outlineLevel="1">
      <c r="A134" s="161" t="s">
        <v>528</v>
      </c>
      <c r="B134" s="162" t="s">
        <v>487</v>
      </c>
      <c r="C134" s="188"/>
      <c r="D134" s="188"/>
      <c r="E134" s="99"/>
      <c r="F134" s="99"/>
      <c r="G134" s="99"/>
      <c r="H134" s="99"/>
      <c r="I134" s="99"/>
      <c r="J134" s="99"/>
      <c r="K134" s="99"/>
      <c r="L134" s="196"/>
      <c r="M134" s="196"/>
      <c r="N134" s="196"/>
      <c r="O134" s="196"/>
      <c r="P134" s="196"/>
      <c r="Q134" s="196"/>
      <c r="R134" s="196"/>
      <c r="S134" s="196"/>
      <c r="T134" s="196"/>
      <c r="U134" s="196"/>
      <c r="V134" s="196"/>
      <c r="W134" s="199"/>
      <c r="X134" s="199"/>
      <c r="Y134" s="196"/>
      <c r="Z134" s="196"/>
      <c r="AA134" s="196"/>
      <c r="AB134" s="196"/>
      <c r="AC134" s="199"/>
      <c r="AD134" s="199"/>
      <c r="AE134" s="199"/>
      <c r="AF134" s="199"/>
      <c r="AG134" s="199"/>
      <c r="AH134" s="199">
        <f t="shared" si="12"/>
        <v>0</v>
      </c>
      <c r="AI134" s="199"/>
      <c r="AJ134" s="199"/>
      <c r="AK134" s="196"/>
    </row>
    <row r="135" spans="1:37" ht="30" customHeight="1" hidden="1" outlineLevel="1">
      <c r="A135" s="161" t="s">
        <v>536</v>
      </c>
      <c r="B135" s="162" t="s">
        <v>536</v>
      </c>
      <c r="C135" s="188"/>
      <c r="D135" s="188"/>
      <c r="E135" s="99"/>
      <c r="F135" s="99"/>
      <c r="G135" s="99"/>
      <c r="H135" s="99"/>
      <c r="I135" s="99"/>
      <c r="J135" s="99"/>
      <c r="K135" s="99"/>
      <c r="L135" s="196"/>
      <c r="M135" s="196"/>
      <c r="N135" s="196"/>
      <c r="O135" s="196"/>
      <c r="P135" s="196"/>
      <c r="Q135" s="196"/>
      <c r="R135" s="196"/>
      <c r="S135" s="196"/>
      <c r="T135" s="196"/>
      <c r="U135" s="196"/>
      <c r="V135" s="196"/>
      <c r="W135" s="199"/>
      <c r="X135" s="199"/>
      <c r="Y135" s="196"/>
      <c r="Z135" s="196"/>
      <c r="AA135" s="196"/>
      <c r="AB135" s="196"/>
      <c r="AC135" s="199"/>
      <c r="AD135" s="199"/>
      <c r="AE135" s="199"/>
      <c r="AF135" s="199"/>
      <c r="AG135" s="199"/>
      <c r="AH135" s="199">
        <f t="shared" si="12"/>
        <v>0</v>
      </c>
      <c r="AI135" s="199"/>
      <c r="AJ135" s="199"/>
      <c r="AK135" s="196"/>
    </row>
    <row r="136" spans="1:37" ht="39.75" customHeight="1" collapsed="1">
      <c r="A136" s="153" t="s">
        <v>530</v>
      </c>
      <c r="B136" s="154" t="s">
        <v>531</v>
      </c>
      <c r="C136" s="187"/>
      <c r="D136" s="187"/>
      <c r="E136" s="99"/>
      <c r="F136" s="99"/>
      <c r="G136" s="99"/>
      <c r="H136" s="99"/>
      <c r="I136" s="99"/>
      <c r="J136" s="99"/>
      <c r="K136" s="99"/>
      <c r="L136" s="196"/>
      <c r="M136" s="196"/>
      <c r="N136" s="196"/>
      <c r="O136" s="196"/>
      <c r="P136" s="196"/>
      <c r="Q136" s="196"/>
      <c r="R136" s="196"/>
      <c r="S136" s="196"/>
      <c r="T136" s="196"/>
      <c r="U136" s="196"/>
      <c r="V136" s="196"/>
      <c r="W136" s="199"/>
      <c r="X136" s="199"/>
      <c r="Y136" s="196"/>
      <c r="Z136" s="196"/>
      <c r="AA136" s="196"/>
      <c r="AB136" s="196"/>
      <c r="AC136" s="199"/>
      <c r="AD136" s="199"/>
      <c r="AE136" s="199"/>
      <c r="AF136" s="199"/>
      <c r="AG136" s="199"/>
      <c r="AH136" s="199"/>
      <c r="AI136" s="199"/>
      <c r="AJ136" s="199"/>
      <c r="AK136" s="196"/>
    </row>
    <row r="137" spans="1:37" s="215" customFormat="1" ht="30" customHeight="1">
      <c r="A137" s="164" t="s">
        <v>530</v>
      </c>
      <c r="B137" s="165" t="s">
        <v>270</v>
      </c>
      <c r="C137" s="189" t="s">
        <v>794</v>
      </c>
      <c r="D137" s="189" t="s">
        <v>251</v>
      </c>
      <c r="E137" s="203">
        <v>2016</v>
      </c>
      <c r="F137" s="203">
        <v>2016</v>
      </c>
      <c r="G137" s="203"/>
      <c r="H137" s="203">
        <v>0.513</v>
      </c>
      <c r="I137" s="203">
        <f>H137</f>
        <v>0.513</v>
      </c>
      <c r="J137" s="203">
        <f>AD137+AF137</f>
        <v>0.606</v>
      </c>
      <c r="K137" s="209">
        <v>0.513</v>
      </c>
      <c r="L137" s="209">
        <v>0</v>
      </c>
      <c r="M137" s="209">
        <v>0.074</v>
      </c>
      <c r="N137" s="209">
        <v>0.433</v>
      </c>
      <c r="O137" s="209">
        <v>0.006</v>
      </c>
      <c r="P137" s="209">
        <v>0.513</v>
      </c>
      <c r="Q137" s="209">
        <v>0</v>
      </c>
      <c r="R137" s="209">
        <v>0.074</v>
      </c>
      <c r="S137" s="209">
        <v>0.433</v>
      </c>
      <c r="T137" s="209">
        <v>0.006</v>
      </c>
      <c r="U137" s="203"/>
      <c r="V137" s="203"/>
      <c r="W137" s="209"/>
      <c r="X137" s="209"/>
      <c r="Y137" s="203"/>
      <c r="Z137" s="203"/>
      <c r="AA137" s="203"/>
      <c r="AB137" s="203"/>
      <c r="AC137" s="209"/>
      <c r="AD137" s="209"/>
      <c r="AE137" s="209">
        <v>0.513</v>
      </c>
      <c r="AF137" s="209">
        <v>0.606</v>
      </c>
      <c r="AG137" s="209"/>
      <c r="AH137" s="209"/>
      <c r="AI137" s="209">
        <f aca="true" t="shared" si="16" ref="AI137:AJ141">AC137+AE137+AG137</f>
        <v>0.513</v>
      </c>
      <c r="AJ137" s="209">
        <f t="shared" si="16"/>
        <v>0.606</v>
      </c>
      <c r="AK137" s="203"/>
    </row>
    <row r="138" spans="1:37" s="215" customFormat="1" ht="31.5">
      <c r="A138" s="164" t="s">
        <v>530</v>
      </c>
      <c r="B138" s="165" t="s">
        <v>271</v>
      </c>
      <c r="C138" s="189" t="s">
        <v>795</v>
      </c>
      <c r="D138" s="189" t="s">
        <v>253</v>
      </c>
      <c r="E138" s="203">
        <v>2017</v>
      </c>
      <c r="F138" s="203">
        <v>2017</v>
      </c>
      <c r="G138" s="203"/>
      <c r="H138" s="209">
        <v>2.67</v>
      </c>
      <c r="I138" s="209">
        <v>0</v>
      </c>
      <c r="J138" s="209">
        <f>AD138+AF138</f>
        <v>0</v>
      </c>
      <c r="K138" s="209">
        <v>2.67</v>
      </c>
      <c r="L138" s="209">
        <v>0</v>
      </c>
      <c r="M138" s="209">
        <v>0.322</v>
      </c>
      <c r="N138" s="209">
        <v>2.314</v>
      </c>
      <c r="O138" s="209">
        <v>0.034</v>
      </c>
      <c r="P138" s="209">
        <v>0</v>
      </c>
      <c r="Q138" s="209">
        <v>0</v>
      </c>
      <c r="R138" s="209">
        <v>0</v>
      </c>
      <c r="S138" s="209">
        <v>0</v>
      </c>
      <c r="T138" s="209">
        <v>0</v>
      </c>
      <c r="U138" s="203"/>
      <c r="V138" s="203"/>
      <c r="W138" s="209">
        <v>0.571</v>
      </c>
      <c r="X138" s="209">
        <v>2.67</v>
      </c>
      <c r="Y138" s="209"/>
      <c r="Z138" s="209">
        <v>0</v>
      </c>
      <c r="AA138" s="203"/>
      <c r="AB138" s="203"/>
      <c r="AC138" s="209"/>
      <c r="AD138" s="209"/>
      <c r="AE138" s="209"/>
      <c r="AF138" s="209"/>
      <c r="AG138" s="209">
        <v>2.67</v>
      </c>
      <c r="AH138" s="209">
        <f t="shared" si="12"/>
        <v>0</v>
      </c>
      <c r="AI138" s="209">
        <f t="shared" si="16"/>
        <v>2.67</v>
      </c>
      <c r="AJ138" s="209">
        <f t="shared" si="16"/>
        <v>0</v>
      </c>
      <c r="AK138" s="203"/>
    </row>
    <row r="139" spans="1:37" s="215" customFormat="1" ht="30" customHeight="1">
      <c r="A139" s="164" t="s">
        <v>530</v>
      </c>
      <c r="B139" s="165" t="s">
        <v>272</v>
      </c>
      <c r="C139" s="189" t="s">
        <v>796</v>
      </c>
      <c r="D139" s="189" t="s">
        <v>253</v>
      </c>
      <c r="E139" s="203">
        <v>2017</v>
      </c>
      <c r="F139" s="203">
        <v>2017</v>
      </c>
      <c r="G139" s="203"/>
      <c r="H139" s="203">
        <v>3.383</v>
      </c>
      <c r="I139" s="209">
        <v>0</v>
      </c>
      <c r="J139" s="209">
        <f>AD139+AF139</f>
        <v>0</v>
      </c>
      <c r="K139" s="209">
        <v>3.383</v>
      </c>
      <c r="L139" s="209">
        <v>0</v>
      </c>
      <c r="M139" s="209">
        <v>0.943</v>
      </c>
      <c r="N139" s="209">
        <v>2.395</v>
      </c>
      <c r="O139" s="209">
        <v>0.045</v>
      </c>
      <c r="P139" s="209">
        <v>0</v>
      </c>
      <c r="Q139" s="209">
        <v>0</v>
      </c>
      <c r="R139" s="209">
        <v>0</v>
      </c>
      <c r="S139" s="209">
        <v>0</v>
      </c>
      <c r="T139" s="209">
        <v>0</v>
      </c>
      <c r="U139" s="203"/>
      <c r="V139" s="203"/>
      <c r="W139" s="209">
        <v>0.609</v>
      </c>
      <c r="X139" s="209">
        <v>3.383</v>
      </c>
      <c r="Y139" s="209"/>
      <c r="Z139" s="209">
        <v>0</v>
      </c>
      <c r="AA139" s="203"/>
      <c r="AB139" s="203"/>
      <c r="AC139" s="209"/>
      <c r="AD139" s="209"/>
      <c r="AE139" s="209"/>
      <c r="AF139" s="209"/>
      <c r="AG139" s="209">
        <v>3.383</v>
      </c>
      <c r="AH139" s="209">
        <f t="shared" si="12"/>
        <v>0</v>
      </c>
      <c r="AI139" s="209">
        <f t="shared" si="16"/>
        <v>3.383</v>
      </c>
      <c r="AJ139" s="209">
        <f t="shared" si="16"/>
        <v>0</v>
      </c>
      <c r="AK139" s="203"/>
    </row>
    <row r="140" spans="1:37" s="215" customFormat="1" ht="30" customHeight="1">
      <c r="A140" s="164" t="s">
        <v>530</v>
      </c>
      <c r="B140" s="165" t="s">
        <v>273</v>
      </c>
      <c r="C140" s="189" t="s">
        <v>797</v>
      </c>
      <c r="D140" s="189" t="s">
        <v>253</v>
      </c>
      <c r="E140" s="203">
        <v>2017</v>
      </c>
      <c r="F140" s="203">
        <v>2017</v>
      </c>
      <c r="G140" s="203"/>
      <c r="H140" s="203">
        <v>0.758</v>
      </c>
      <c r="I140" s="209">
        <v>0</v>
      </c>
      <c r="J140" s="209">
        <f>AD140+AF140</f>
        <v>0</v>
      </c>
      <c r="K140" s="209">
        <v>0.758</v>
      </c>
      <c r="L140" s="209">
        <v>0</v>
      </c>
      <c r="M140" s="209">
        <v>0.162</v>
      </c>
      <c r="N140" s="209">
        <v>0.588</v>
      </c>
      <c r="O140" s="209">
        <v>0.008</v>
      </c>
      <c r="P140" s="209">
        <v>0</v>
      </c>
      <c r="Q140" s="209">
        <v>0</v>
      </c>
      <c r="R140" s="209">
        <v>0</v>
      </c>
      <c r="S140" s="209">
        <v>0</v>
      </c>
      <c r="T140" s="209">
        <v>0</v>
      </c>
      <c r="U140" s="203"/>
      <c r="V140" s="203"/>
      <c r="W140" s="209">
        <v>0.144</v>
      </c>
      <c r="X140" s="209">
        <v>0.758</v>
      </c>
      <c r="Y140" s="209"/>
      <c r="Z140" s="209">
        <v>0</v>
      </c>
      <c r="AA140" s="203"/>
      <c r="AB140" s="203"/>
      <c r="AC140" s="209"/>
      <c r="AD140" s="209"/>
      <c r="AE140" s="209"/>
      <c r="AF140" s="209"/>
      <c r="AG140" s="209">
        <v>0.758</v>
      </c>
      <c r="AH140" s="209">
        <f t="shared" si="12"/>
        <v>0</v>
      </c>
      <c r="AI140" s="209">
        <f t="shared" si="16"/>
        <v>0.758</v>
      </c>
      <c r="AJ140" s="209">
        <f t="shared" si="16"/>
        <v>0</v>
      </c>
      <c r="AK140" s="203"/>
    </row>
    <row r="141" spans="1:37" s="215" customFormat="1" ht="30" customHeight="1">
      <c r="A141" s="164" t="s">
        <v>530</v>
      </c>
      <c r="B141" s="165" t="s">
        <v>274</v>
      </c>
      <c r="C141" s="189" t="s">
        <v>798</v>
      </c>
      <c r="D141" s="189" t="s">
        <v>253</v>
      </c>
      <c r="E141" s="203">
        <v>2017</v>
      </c>
      <c r="F141" s="203">
        <v>2017</v>
      </c>
      <c r="G141" s="203"/>
      <c r="H141" s="203">
        <v>3.342</v>
      </c>
      <c r="I141" s="209">
        <v>0</v>
      </c>
      <c r="J141" s="209">
        <f>AD141+AF141</f>
        <v>0</v>
      </c>
      <c r="K141" s="209">
        <v>3.342</v>
      </c>
      <c r="L141" s="209">
        <v>0</v>
      </c>
      <c r="M141" s="209">
        <v>0.13</v>
      </c>
      <c r="N141" s="209">
        <v>2.729</v>
      </c>
      <c r="O141" s="209">
        <v>0.483</v>
      </c>
      <c r="P141" s="209">
        <v>0</v>
      </c>
      <c r="Q141" s="209">
        <v>0</v>
      </c>
      <c r="R141" s="209">
        <v>0</v>
      </c>
      <c r="S141" s="209">
        <v>0</v>
      </c>
      <c r="T141" s="209">
        <v>0</v>
      </c>
      <c r="U141" s="203"/>
      <c r="V141" s="203"/>
      <c r="W141" s="209">
        <v>0.608</v>
      </c>
      <c r="X141" s="209">
        <v>3.342</v>
      </c>
      <c r="Y141" s="209"/>
      <c r="Z141" s="209">
        <v>0</v>
      </c>
      <c r="AA141" s="203"/>
      <c r="AB141" s="203"/>
      <c r="AC141" s="209"/>
      <c r="AD141" s="209"/>
      <c r="AE141" s="209"/>
      <c r="AF141" s="209"/>
      <c r="AG141" s="209">
        <v>3.342</v>
      </c>
      <c r="AH141" s="209">
        <f t="shared" si="12"/>
        <v>0</v>
      </c>
      <c r="AI141" s="209">
        <f t="shared" si="16"/>
        <v>3.342</v>
      </c>
      <c r="AJ141" s="209">
        <f t="shared" si="16"/>
        <v>0</v>
      </c>
      <c r="AK141" s="203"/>
    </row>
    <row r="142" spans="1:37" ht="39.75" customHeight="1">
      <c r="A142" s="153" t="s">
        <v>532</v>
      </c>
      <c r="B142" s="154" t="s">
        <v>533</v>
      </c>
      <c r="C142" s="187"/>
      <c r="D142" s="187"/>
      <c r="E142" s="99"/>
      <c r="F142" s="99"/>
      <c r="G142" s="99"/>
      <c r="H142" s="99"/>
      <c r="I142" s="99"/>
      <c r="J142" s="99"/>
      <c r="K142" s="99"/>
      <c r="L142" s="196"/>
      <c r="M142" s="196"/>
      <c r="N142" s="196"/>
      <c r="O142" s="196"/>
      <c r="P142" s="196"/>
      <c r="Q142" s="196"/>
      <c r="R142" s="196"/>
      <c r="S142" s="196"/>
      <c r="T142" s="196"/>
      <c r="U142" s="196"/>
      <c r="V142" s="196"/>
      <c r="W142" s="199"/>
      <c r="X142" s="199"/>
      <c r="Y142" s="196"/>
      <c r="Z142" s="196"/>
      <c r="AA142" s="196"/>
      <c r="AB142" s="196"/>
      <c r="AC142" s="199"/>
      <c r="AD142" s="199"/>
      <c r="AE142" s="199"/>
      <c r="AF142" s="199"/>
      <c r="AG142" s="199"/>
      <c r="AH142" s="199"/>
      <c r="AI142" s="199"/>
      <c r="AJ142" s="199"/>
      <c r="AK142" s="196"/>
    </row>
    <row r="143" spans="1:37" ht="30" customHeight="1" hidden="1" outlineLevel="1">
      <c r="A143" s="170" t="s">
        <v>532</v>
      </c>
      <c r="B143" s="171" t="s">
        <v>487</v>
      </c>
      <c r="C143" s="190"/>
      <c r="D143" s="190"/>
      <c r="E143" s="99"/>
      <c r="F143" s="99"/>
      <c r="G143" s="99"/>
      <c r="H143" s="99"/>
      <c r="I143" s="99"/>
      <c r="J143" s="99"/>
      <c r="K143" s="99"/>
      <c r="L143" s="196"/>
      <c r="M143" s="196"/>
      <c r="N143" s="196"/>
      <c r="O143" s="196"/>
      <c r="P143" s="196"/>
      <c r="Q143" s="196"/>
      <c r="R143" s="196"/>
      <c r="S143" s="196"/>
      <c r="T143" s="196"/>
      <c r="U143" s="196"/>
      <c r="V143" s="196"/>
      <c r="W143" s="199"/>
      <c r="X143" s="199"/>
      <c r="Y143" s="196"/>
      <c r="Z143" s="196"/>
      <c r="AA143" s="196"/>
      <c r="AB143" s="196"/>
      <c r="AC143" s="199"/>
      <c r="AD143" s="199"/>
      <c r="AE143" s="199"/>
      <c r="AF143" s="199"/>
      <c r="AG143" s="199"/>
      <c r="AH143" s="199">
        <f t="shared" si="12"/>
        <v>0</v>
      </c>
      <c r="AI143" s="199"/>
      <c r="AJ143" s="199"/>
      <c r="AK143" s="196"/>
    </row>
    <row r="144" spans="1:37" ht="30" customHeight="1" hidden="1" outlineLevel="1">
      <c r="A144" s="170" t="s">
        <v>532</v>
      </c>
      <c r="B144" s="171" t="s">
        <v>487</v>
      </c>
      <c r="C144" s="190"/>
      <c r="D144" s="190"/>
      <c r="E144" s="99"/>
      <c r="F144" s="99"/>
      <c r="G144" s="99"/>
      <c r="H144" s="99"/>
      <c r="I144" s="99"/>
      <c r="J144" s="99"/>
      <c r="K144" s="99"/>
      <c r="L144" s="196"/>
      <c r="M144" s="196"/>
      <c r="N144" s="196"/>
      <c r="O144" s="196"/>
      <c r="P144" s="196"/>
      <c r="Q144" s="196"/>
      <c r="R144" s="196"/>
      <c r="S144" s="196"/>
      <c r="T144" s="196"/>
      <c r="U144" s="196"/>
      <c r="V144" s="196"/>
      <c r="W144" s="199"/>
      <c r="X144" s="199"/>
      <c r="Y144" s="196"/>
      <c r="Z144" s="196"/>
      <c r="AA144" s="196"/>
      <c r="AB144" s="196"/>
      <c r="AC144" s="199"/>
      <c r="AD144" s="199"/>
      <c r="AE144" s="199"/>
      <c r="AF144" s="199"/>
      <c r="AG144" s="199"/>
      <c r="AH144" s="199">
        <f t="shared" si="12"/>
        <v>0</v>
      </c>
      <c r="AI144" s="199"/>
      <c r="AJ144" s="199"/>
      <c r="AK144" s="196"/>
    </row>
    <row r="145" spans="1:37" ht="30" customHeight="1" hidden="1" outlineLevel="1">
      <c r="A145" s="170" t="s">
        <v>536</v>
      </c>
      <c r="B145" s="171" t="s">
        <v>536</v>
      </c>
      <c r="C145" s="190"/>
      <c r="D145" s="190"/>
      <c r="E145" s="99"/>
      <c r="F145" s="99"/>
      <c r="G145" s="99"/>
      <c r="H145" s="99"/>
      <c r="I145" s="99"/>
      <c r="J145" s="99"/>
      <c r="K145" s="99"/>
      <c r="L145" s="196"/>
      <c r="M145" s="196"/>
      <c r="N145" s="196"/>
      <c r="O145" s="196"/>
      <c r="P145" s="196"/>
      <c r="Q145" s="196"/>
      <c r="R145" s="196"/>
      <c r="S145" s="196"/>
      <c r="T145" s="196"/>
      <c r="U145" s="196"/>
      <c r="V145" s="196"/>
      <c r="W145" s="199"/>
      <c r="X145" s="199"/>
      <c r="Y145" s="196"/>
      <c r="Z145" s="196"/>
      <c r="AA145" s="196"/>
      <c r="AB145" s="196"/>
      <c r="AC145" s="199"/>
      <c r="AD145" s="199"/>
      <c r="AE145" s="199"/>
      <c r="AF145" s="199"/>
      <c r="AG145" s="199"/>
      <c r="AH145" s="199">
        <f t="shared" si="12"/>
        <v>0</v>
      </c>
      <c r="AI145" s="199"/>
      <c r="AJ145" s="199"/>
      <c r="AK145" s="196"/>
    </row>
    <row r="146" spans="1:37" ht="30" customHeight="1" collapsed="1">
      <c r="A146" s="153" t="s">
        <v>534</v>
      </c>
      <c r="B146" s="154" t="s">
        <v>535</v>
      </c>
      <c r="C146" s="187"/>
      <c r="D146" s="187"/>
      <c r="E146" s="99"/>
      <c r="F146" s="99"/>
      <c r="G146" s="99"/>
      <c r="H146" s="99"/>
      <c r="I146" s="99"/>
      <c r="J146" s="99"/>
      <c r="K146" s="99"/>
      <c r="L146" s="196"/>
      <c r="M146" s="196"/>
      <c r="N146" s="196"/>
      <c r="O146" s="196"/>
      <c r="P146" s="196"/>
      <c r="Q146" s="196"/>
      <c r="R146" s="196"/>
      <c r="S146" s="196"/>
      <c r="T146" s="196"/>
      <c r="U146" s="196"/>
      <c r="V146" s="196"/>
      <c r="W146" s="199"/>
      <c r="X146" s="199"/>
      <c r="Y146" s="196"/>
      <c r="Z146" s="196"/>
      <c r="AA146" s="196"/>
      <c r="AB146" s="196"/>
      <c r="AC146" s="199"/>
      <c r="AD146" s="199"/>
      <c r="AE146" s="199"/>
      <c r="AF146" s="199"/>
      <c r="AG146" s="199"/>
      <c r="AH146" s="199"/>
      <c r="AI146" s="199"/>
      <c r="AJ146" s="199"/>
      <c r="AK146" s="196"/>
    </row>
    <row r="147" spans="1:37" s="216" customFormat="1" ht="30" customHeight="1">
      <c r="A147" s="167" t="s">
        <v>534</v>
      </c>
      <c r="B147" s="168" t="s">
        <v>282</v>
      </c>
      <c r="C147" s="186" t="s">
        <v>799</v>
      </c>
      <c r="D147" s="186" t="s">
        <v>251</v>
      </c>
      <c r="E147" s="204">
        <v>2016</v>
      </c>
      <c r="F147" s="204">
        <v>2016</v>
      </c>
      <c r="G147" s="204"/>
      <c r="H147" s="204">
        <v>0.795</v>
      </c>
      <c r="I147" s="204">
        <f>H147</f>
        <v>0.795</v>
      </c>
      <c r="J147" s="204">
        <f>AD147+AF147</f>
        <v>0.847</v>
      </c>
      <c r="K147" s="213">
        <v>0.795</v>
      </c>
      <c r="L147" s="213">
        <v>0</v>
      </c>
      <c r="M147" s="213">
        <v>0</v>
      </c>
      <c r="N147" s="213">
        <v>0.795</v>
      </c>
      <c r="O147" s="213">
        <v>0</v>
      </c>
      <c r="P147" s="213">
        <v>0.795</v>
      </c>
      <c r="Q147" s="213">
        <v>0</v>
      </c>
      <c r="R147" s="213">
        <v>0</v>
      </c>
      <c r="S147" s="213">
        <v>0.795</v>
      </c>
      <c r="T147" s="213">
        <v>0</v>
      </c>
      <c r="U147" s="204"/>
      <c r="V147" s="204"/>
      <c r="W147" s="213"/>
      <c r="X147" s="213"/>
      <c r="Y147" s="204"/>
      <c r="Z147" s="204"/>
      <c r="AA147" s="204"/>
      <c r="AB147" s="204"/>
      <c r="AC147" s="213"/>
      <c r="AD147" s="213"/>
      <c r="AE147" s="213">
        <v>0.795</v>
      </c>
      <c r="AF147" s="213">
        <v>0.847</v>
      </c>
      <c r="AG147" s="213"/>
      <c r="AH147" s="213"/>
      <c r="AI147" s="213">
        <f>AC147+AE147+AG147</f>
        <v>0.795</v>
      </c>
      <c r="AJ147" s="213">
        <f>AD147+AF147+AH147</f>
        <v>0.847</v>
      </c>
      <c r="AK147" s="204"/>
    </row>
    <row r="148" spans="1:37" s="216" customFormat="1" ht="30" customHeight="1">
      <c r="A148" s="167" t="s">
        <v>534</v>
      </c>
      <c r="B148" s="168" t="s">
        <v>315</v>
      </c>
      <c r="C148" s="186" t="s">
        <v>800</v>
      </c>
      <c r="D148" s="186" t="s">
        <v>209</v>
      </c>
      <c r="E148" s="204">
        <v>2015</v>
      </c>
      <c r="F148" s="204">
        <v>2015</v>
      </c>
      <c r="G148" s="204"/>
      <c r="H148" s="204">
        <v>1.683</v>
      </c>
      <c r="I148" s="204">
        <f>H148</f>
        <v>1.683</v>
      </c>
      <c r="J148" s="213">
        <f>AD148+AF148</f>
        <v>0</v>
      </c>
      <c r="K148" s="213">
        <v>1.683</v>
      </c>
      <c r="L148" s="213">
        <v>0</v>
      </c>
      <c r="M148" s="213">
        <v>0</v>
      </c>
      <c r="N148" s="213">
        <v>1.683</v>
      </c>
      <c r="O148" s="213">
        <v>0</v>
      </c>
      <c r="P148" s="213">
        <v>1.683</v>
      </c>
      <c r="Q148" s="213">
        <v>0</v>
      </c>
      <c r="R148" s="213">
        <v>0</v>
      </c>
      <c r="S148" s="213">
        <v>1.683</v>
      </c>
      <c r="T148" s="213">
        <v>0</v>
      </c>
      <c r="U148" s="204"/>
      <c r="V148" s="204"/>
      <c r="W148" s="213"/>
      <c r="X148" s="213"/>
      <c r="Y148" s="204"/>
      <c r="Z148" s="204"/>
      <c r="AA148" s="204"/>
      <c r="AB148" s="204"/>
      <c r="AC148" s="213">
        <v>1.683</v>
      </c>
      <c r="AD148" s="213">
        <v>0</v>
      </c>
      <c r="AE148" s="213"/>
      <c r="AF148" s="213"/>
      <c r="AG148" s="213"/>
      <c r="AH148" s="213"/>
      <c r="AI148" s="213">
        <f>AC148+AE148+AG148</f>
        <v>1.683</v>
      </c>
      <c r="AJ148" s="213">
        <f>AD148+AF148+AH148</f>
        <v>0</v>
      </c>
      <c r="AK148" s="204"/>
    </row>
    <row r="149" spans="1:37" s="216" customFormat="1" ht="30" customHeight="1">
      <c r="A149" s="167" t="s">
        <v>534</v>
      </c>
      <c r="B149" s="168" t="s">
        <v>806</v>
      </c>
      <c r="C149" s="186" t="s">
        <v>805</v>
      </c>
      <c r="D149" s="186" t="s">
        <v>209</v>
      </c>
      <c r="E149" s="204"/>
      <c r="F149" s="204"/>
      <c r="G149" s="204"/>
      <c r="H149" s="204"/>
      <c r="I149" s="213">
        <v>3.856</v>
      </c>
      <c r="J149" s="213"/>
      <c r="K149" s="213"/>
      <c r="L149" s="213"/>
      <c r="M149" s="213"/>
      <c r="N149" s="213"/>
      <c r="O149" s="213"/>
      <c r="P149" s="213">
        <v>3.856</v>
      </c>
      <c r="Q149" s="213">
        <v>0</v>
      </c>
      <c r="R149" s="213">
        <v>0</v>
      </c>
      <c r="S149" s="213">
        <f>P149</f>
        <v>3.856</v>
      </c>
      <c r="T149" s="213">
        <v>0</v>
      </c>
      <c r="U149" s="204"/>
      <c r="V149" s="204"/>
      <c r="W149" s="213"/>
      <c r="X149" s="213"/>
      <c r="Y149" s="204"/>
      <c r="Z149" s="204">
        <v>3.856</v>
      </c>
      <c r="AA149" s="204"/>
      <c r="AB149" s="204"/>
      <c r="AC149" s="213"/>
      <c r="AD149" s="213"/>
      <c r="AE149" s="213"/>
      <c r="AF149" s="213"/>
      <c r="AG149" s="213"/>
      <c r="AH149" s="213">
        <f>Z149</f>
        <v>3.856</v>
      </c>
      <c r="AI149" s="213"/>
      <c r="AJ149" s="213">
        <f>AD149+AF149+AH149</f>
        <v>3.856</v>
      </c>
      <c r="AK149" s="204"/>
    </row>
    <row r="150" spans="1:3" ht="15.75">
      <c r="A150" s="25"/>
      <c r="B150" s="25"/>
      <c r="C150" s="181"/>
    </row>
    <row r="151" spans="1:3" ht="15.75">
      <c r="A151" s="25"/>
      <c r="B151" s="25"/>
      <c r="C151" s="181"/>
    </row>
  </sheetData>
  <sheetProtection/>
  <mergeCells count="30">
    <mergeCell ref="A6:AK6"/>
    <mergeCell ref="A7:AK7"/>
    <mergeCell ref="AK14:AK16"/>
    <mergeCell ref="H14:I15"/>
    <mergeCell ref="A9:AK9"/>
    <mergeCell ref="D14:D16"/>
    <mergeCell ref="E14:E16"/>
    <mergeCell ref="F14:G15"/>
    <mergeCell ref="K14:T14"/>
    <mergeCell ref="P15:T15"/>
    <mergeCell ref="A4:AK4"/>
    <mergeCell ref="A11:AK11"/>
    <mergeCell ref="AJ15:AJ16"/>
    <mergeCell ref="AC14:AJ14"/>
    <mergeCell ref="K15:O15"/>
    <mergeCell ref="AI15:AI16"/>
    <mergeCell ref="U15:V15"/>
    <mergeCell ref="Y15:Z15"/>
    <mergeCell ref="U14:Z14"/>
    <mergeCell ref="W15:X15"/>
    <mergeCell ref="A12:AK12"/>
    <mergeCell ref="AC15:AD15"/>
    <mergeCell ref="AE15:AF15"/>
    <mergeCell ref="AG15:AH15"/>
    <mergeCell ref="AA14:AB15"/>
    <mergeCell ref="J14:J16"/>
    <mergeCell ref="A13:AJ13"/>
    <mergeCell ref="A14:A16"/>
    <mergeCell ref="B14:B16"/>
    <mergeCell ref="C14:C1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25" r:id="rId1"/>
  <ignoredErrors>
    <ignoredError sqref="J18" formula="1"/>
  </ignoredErrors>
</worksheet>
</file>

<file path=xl/worksheets/sheet4.xml><?xml version="1.0" encoding="utf-8"?>
<worksheet xmlns="http://schemas.openxmlformats.org/spreadsheetml/2006/main" xmlns:r="http://schemas.openxmlformats.org/officeDocument/2006/relationships">
  <sheetPr>
    <tabColor theme="8"/>
  </sheetPr>
  <dimension ref="A1:CL151"/>
  <sheetViews>
    <sheetView view="pageBreakPreview" zoomScale="55" zoomScaleSheetLayoutView="55" zoomScalePageLayoutView="0" workbookViewId="0" topLeftCell="A1">
      <pane ySplit="19" topLeftCell="A20" activePane="bottomLeft" state="frozen"/>
      <selection pane="topLeft" activeCell="H37" sqref="H37"/>
      <selection pane="bottomLeft" activeCell="AH14" sqref="AH14:BW14"/>
    </sheetView>
  </sheetViews>
  <sheetFormatPr defaultColWidth="9.00390625" defaultRowHeight="15.75" outlineLevelRow="1" outlineLevelCol="1"/>
  <cols>
    <col min="1" max="1" width="9.75390625" style="1" customWidth="1"/>
    <col min="2" max="2" width="53.875" style="1" customWidth="1"/>
    <col min="3" max="3" width="12.75390625" style="1" customWidth="1"/>
    <col min="4" max="4" width="17.625" style="1" customWidth="1"/>
    <col min="5" max="5" width="19.25390625" style="1" customWidth="1"/>
    <col min="6" max="6" width="18.875" style="2" hidden="1" customWidth="1" outlineLevel="1"/>
    <col min="7" max="7" width="9.25390625" style="2" hidden="1" customWidth="1" outlineLevel="1"/>
    <col min="8" max="12" width="5.75390625" style="2" hidden="1" customWidth="1" outlineLevel="1"/>
    <col min="13" max="13" width="17.25390625" style="2" hidden="1" customWidth="1" outlineLevel="1"/>
    <col min="14" max="14" width="9.25390625" style="2" hidden="1" customWidth="1" outlineLevel="1"/>
    <col min="15" max="19" width="5.75390625" style="2" hidden="1" customWidth="1" outlineLevel="1"/>
    <col min="20" max="20" width="20.00390625" style="1" customWidth="1" collapsed="1"/>
    <col min="21" max="21" width="9.625" style="1" customWidth="1"/>
    <col min="22" max="22" width="5.75390625" style="1" customWidth="1"/>
    <col min="23" max="25" width="6.00390625" style="1" customWidth="1"/>
    <col min="26" max="26" width="6.625" style="1" customWidth="1"/>
    <col min="27" max="27" width="17.625" style="1" customWidth="1"/>
    <col min="28" max="28" width="9.625" style="1" customWidth="1"/>
    <col min="29" max="32" width="6.00390625" style="1" customWidth="1"/>
    <col min="33" max="33" width="6.375" style="1" customWidth="1"/>
    <col min="34" max="34" width="18.25390625" style="1" customWidth="1"/>
    <col min="35" max="35" width="9.625" style="1" customWidth="1"/>
    <col min="36" max="39" width="6.00390625" style="1" customWidth="1"/>
    <col min="40" max="40" width="5.125" style="1" customWidth="1"/>
    <col min="41" max="41" width="17.00390625" style="1" customWidth="1"/>
    <col min="42" max="42" width="9.625" style="1" customWidth="1"/>
    <col min="43" max="46" width="6.00390625" style="1" customWidth="1"/>
    <col min="47" max="47" width="5.50390625" style="1" customWidth="1"/>
    <col min="48" max="48" width="17.875" style="1" customWidth="1"/>
    <col min="49" max="49" width="9.625" style="1" customWidth="1"/>
    <col min="50" max="54" width="6.00390625" style="1" customWidth="1"/>
    <col min="55" max="55" width="19.25390625" style="1" customWidth="1"/>
    <col min="56" max="56" width="9.625" style="1" customWidth="1"/>
    <col min="57" max="57" width="5.75390625" style="1" customWidth="1"/>
    <col min="58" max="60" width="6.00390625" style="1" customWidth="1"/>
    <col min="61" max="61" width="6.25390625" style="1" customWidth="1"/>
    <col min="62" max="62" width="18.75390625" style="1" customWidth="1"/>
    <col min="63" max="63" width="9.625" style="1" customWidth="1"/>
    <col min="64" max="64" width="6.625" style="1" customWidth="1"/>
    <col min="65" max="67" width="6.00390625" style="1" customWidth="1"/>
    <col min="68" max="68" width="7.00390625" style="1" customWidth="1"/>
    <col min="69" max="69" width="17.50390625" style="1" customWidth="1"/>
    <col min="70" max="70" width="9.625" style="1" customWidth="1"/>
    <col min="71" max="73" width="6.00390625" style="1" customWidth="1"/>
    <col min="74" max="74" width="6.875" style="1" customWidth="1"/>
    <col min="75" max="75" width="5.75390625" style="1" customWidth="1"/>
    <col min="76" max="76" width="16.625" style="1" hidden="1" customWidth="1"/>
    <col min="77" max="77" width="4.125" style="1" customWidth="1"/>
    <col min="78" max="78" width="3.75390625" style="1" customWidth="1"/>
    <col min="79" max="79" width="3.875" style="1" customWidth="1"/>
    <col min="80" max="80" width="4.50390625" style="1" customWidth="1"/>
    <col min="81" max="81" width="5.00390625" style="1" customWidth="1"/>
    <col min="82" max="82" width="5.50390625" style="1" customWidth="1"/>
    <col min="83" max="83" width="5.75390625" style="1" customWidth="1"/>
    <col min="84" max="84" width="5.50390625" style="1" customWidth="1"/>
    <col min="85" max="86" width="5.00390625" style="1" customWidth="1"/>
    <col min="87" max="87" width="12.875" style="1" customWidth="1"/>
    <col min="88" max="97" width="5.00390625" style="1" customWidth="1"/>
    <col min="98" max="16384" width="9.00390625" style="1" customWidth="1"/>
  </cols>
  <sheetData>
    <row r="1" spans="28:42" ht="18.75" outlineLevel="1">
      <c r="AB1" s="2"/>
      <c r="AC1" s="2"/>
      <c r="AD1" s="2"/>
      <c r="AE1" s="2"/>
      <c r="AF1" s="2"/>
      <c r="AG1" s="26" t="s">
        <v>33</v>
      </c>
      <c r="AH1" s="2"/>
      <c r="AI1" s="2"/>
      <c r="AJ1" s="2"/>
      <c r="AK1" s="2"/>
      <c r="AL1" s="2"/>
      <c r="AM1" s="2"/>
      <c r="AN1" s="2"/>
      <c r="AO1" s="2"/>
      <c r="AP1" s="2"/>
    </row>
    <row r="2" spans="28:42" ht="18.75" outlineLevel="1">
      <c r="AB2" s="2"/>
      <c r="AC2" s="2"/>
      <c r="AD2" s="2"/>
      <c r="AE2" s="2"/>
      <c r="AF2" s="2"/>
      <c r="AG2" s="15" t="s">
        <v>537</v>
      </c>
      <c r="AH2" s="2"/>
      <c r="AI2" s="2"/>
      <c r="AJ2" s="2"/>
      <c r="AK2" s="2"/>
      <c r="AL2" s="2"/>
      <c r="AM2" s="2"/>
      <c r="AN2" s="2"/>
      <c r="AO2" s="2"/>
      <c r="AP2" s="2"/>
    </row>
    <row r="3" spans="28:42" ht="18.75" outlineLevel="1">
      <c r="AB3" s="2"/>
      <c r="AC3" s="2"/>
      <c r="AD3" s="2"/>
      <c r="AE3" s="2"/>
      <c r="AF3" s="2"/>
      <c r="AG3" s="15" t="s">
        <v>867</v>
      </c>
      <c r="AH3" s="2"/>
      <c r="AI3" s="2"/>
      <c r="AJ3" s="2"/>
      <c r="AK3" s="2"/>
      <c r="AL3" s="2"/>
      <c r="AM3" s="2"/>
      <c r="AN3" s="2"/>
      <c r="AO3" s="2"/>
      <c r="AP3" s="2"/>
    </row>
    <row r="4" spans="1:42" ht="15.75" outlineLevel="1">
      <c r="A4" s="291" t="s">
        <v>95</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
      <c r="AI4" s="2"/>
      <c r="AJ4" s="2"/>
      <c r="AK4" s="2"/>
      <c r="AL4" s="2"/>
      <c r="AM4" s="2"/>
      <c r="AN4" s="2"/>
      <c r="AO4" s="2"/>
      <c r="AP4" s="2"/>
    </row>
    <row r="5" spans="1:78" ht="15.75" outlineLevel="1">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2"/>
      <c r="BZ5" s="2"/>
    </row>
    <row r="6" spans="1:90" ht="18.75" outlineLevel="1">
      <c r="A6" s="262" t="s">
        <v>306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00"/>
      <c r="AI6" s="200"/>
      <c r="AJ6" s="200"/>
      <c r="AK6" s="200"/>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row>
    <row r="7" spans="1:89" ht="15.75" outlineLevel="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row>
    <row r="8" spans="1:89" ht="15.75" outlineLevel="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92"/>
      <c r="BZ8" s="92"/>
      <c r="CA8" s="92"/>
      <c r="CB8" s="92"/>
      <c r="CC8" s="92"/>
      <c r="CD8" s="92"/>
      <c r="CE8" s="92"/>
      <c r="CF8" s="92"/>
      <c r="CG8" s="92"/>
      <c r="CH8" s="92"/>
      <c r="CI8" s="92"/>
      <c r="CJ8" s="92"/>
      <c r="CK8" s="92"/>
    </row>
    <row r="9" spans="1:78" ht="15.75" outlineLevel="1">
      <c r="A9" s="259" t="s">
        <v>515</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110"/>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2"/>
      <c r="BZ9" s="2"/>
    </row>
    <row r="10" spans="1:78" ht="15.75" outlineLevel="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2"/>
      <c r="BL10" s="5"/>
      <c r="BM10" s="2"/>
      <c r="BN10" s="2"/>
      <c r="BO10" s="2"/>
      <c r="BP10" s="2"/>
      <c r="BQ10" s="2"/>
      <c r="BR10" s="2"/>
      <c r="BS10" s="2"/>
      <c r="BT10" s="2"/>
      <c r="BU10" s="2"/>
      <c r="BV10" s="2"/>
      <c r="BW10" s="2"/>
      <c r="BX10" s="2"/>
      <c r="BY10" s="2"/>
      <c r="BZ10" s="2"/>
    </row>
    <row r="11" spans="1:89" ht="15.75" customHeight="1" outlineLevel="1">
      <c r="A11" s="257" t="s">
        <v>514</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70"/>
      <c r="AI11" s="70"/>
      <c r="AJ11" s="70"/>
      <c r="AK11" s="70"/>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70"/>
      <c r="BZ11" s="70"/>
      <c r="CA11" s="70"/>
      <c r="CB11" s="70"/>
      <c r="CC11" s="70"/>
      <c r="CD11" s="70"/>
      <c r="CE11" s="70"/>
      <c r="CF11" s="70"/>
      <c r="CG11" s="70"/>
      <c r="CH11" s="70"/>
      <c r="CI11" s="70"/>
      <c r="CJ11" s="70"/>
      <c r="CK11" s="70"/>
    </row>
    <row r="12" spans="1:89" ht="15.75" outlineLevel="1">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18"/>
      <c r="BZ12" s="18"/>
      <c r="CA12" s="18"/>
      <c r="CB12" s="18"/>
      <c r="CC12" s="18"/>
      <c r="CD12" s="18"/>
      <c r="CE12" s="18"/>
      <c r="CF12" s="18"/>
      <c r="CG12" s="18"/>
      <c r="CH12" s="18"/>
      <c r="CI12" s="18"/>
      <c r="CJ12" s="18"/>
      <c r="CK12" s="18"/>
    </row>
    <row r="13" spans="1:87" ht="15.75" customHeight="1" outlineLevel="1">
      <c r="A13" s="311"/>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51"/>
      <c r="BX13" s="13"/>
      <c r="BY13" s="13"/>
      <c r="BZ13" s="13"/>
      <c r="CA13" s="13"/>
      <c r="CB13" s="13"/>
      <c r="CC13" s="13"/>
      <c r="CD13" s="13"/>
      <c r="CE13" s="13"/>
      <c r="CF13" s="13"/>
      <c r="CG13" s="13"/>
      <c r="CH13" s="13"/>
      <c r="CI13" s="13"/>
    </row>
    <row r="14" spans="1:87" ht="31.5" customHeight="1">
      <c r="A14" s="308" t="s">
        <v>727</v>
      </c>
      <c r="B14" s="308" t="s">
        <v>567</v>
      </c>
      <c r="C14" s="308" t="s">
        <v>540</v>
      </c>
      <c r="D14" s="300" t="s">
        <v>912</v>
      </c>
      <c r="E14" s="300"/>
      <c r="F14" s="301" t="s">
        <v>152</v>
      </c>
      <c r="G14" s="302"/>
      <c r="H14" s="302"/>
      <c r="I14" s="302"/>
      <c r="J14" s="302"/>
      <c r="K14" s="302"/>
      <c r="L14" s="302"/>
      <c r="M14" s="302"/>
      <c r="N14" s="302"/>
      <c r="O14" s="302"/>
      <c r="P14" s="302"/>
      <c r="Q14" s="302"/>
      <c r="R14" s="302"/>
      <c r="S14" s="303"/>
      <c r="T14" s="307" t="s">
        <v>914</v>
      </c>
      <c r="U14" s="307"/>
      <c r="V14" s="307"/>
      <c r="W14" s="307"/>
      <c r="X14" s="307"/>
      <c r="Y14" s="307"/>
      <c r="Z14" s="307"/>
      <c r="AA14" s="307"/>
      <c r="AB14" s="307"/>
      <c r="AC14" s="307"/>
      <c r="AD14" s="307"/>
      <c r="AE14" s="307"/>
      <c r="AF14" s="307"/>
      <c r="AG14" s="307"/>
      <c r="AH14" s="307" t="s">
        <v>914</v>
      </c>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8" t="s">
        <v>723</v>
      </c>
      <c r="BY14" s="14"/>
      <c r="BZ14" s="14"/>
      <c r="CA14" s="14"/>
      <c r="CB14" s="14"/>
      <c r="CC14" s="14"/>
      <c r="CD14" s="14"/>
      <c r="CE14" s="14"/>
      <c r="CF14" s="14"/>
      <c r="CG14" s="14"/>
      <c r="CH14" s="14"/>
      <c r="CI14" s="14"/>
    </row>
    <row r="15" spans="1:76" ht="44.25" customHeight="1">
      <c r="A15" s="309"/>
      <c r="B15" s="309"/>
      <c r="C15" s="309"/>
      <c r="D15" s="300"/>
      <c r="E15" s="300"/>
      <c r="F15" s="304"/>
      <c r="G15" s="305"/>
      <c r="H15" s="305"/>
      <c r="I15" s="305"/>
      <c r="J15" s="305"/>
      <c r="K15" s="305"/>
      <c r="L15" s="305"/>
      <c r="M15" s="305"/>
      <c r="N15" s="305"/>
      <c r="O15" s="305"/>
      <c r="P15" s="305"/>
      <c r="Q15" s="305"/>
      <c r="R15" s="305"/>
      <c r="S15" s="306"/>
      <c r="T15" s="294" t="s">
        <v>342</v>
      </c>
      <c r="U15" s="295"/>
      <c r="V15" s="295"/>
      <c r="W15" s="295"/>
      <c r="X15" s="295"/>
      <c r="Y15" s="295"/>
      <c r="Z15" s="295"/>
      <c r="AA15" s="295"/>
      <c r="AB15" s="295"/>
      <c r="AC15" s="295"/>
      <c r="AD15" s="295"/>
      <c r="AE15" s="295"/>
      <c r="AF15" s="295"/>
      <c r="AG15" s="296"/>
      <c r="AH15" s="294" t="s">
        <v>343</v>
      </c>
      <c r="AI15" s="295"/>
      <c r="AJ15" s="295"/>
      <c r="AK15" s="295"/>
      <c r="AL15" s="295"/>
      <c r="AM15" s="295"/>
      <c r="AN15" s="295"/>
      <c r="AO15" s="295"/>
      <c r="AP15" s="295"/>
      <c r="AQ15" s="295"/>
      <c r="AR15" s="295"/>
      <c r="AS15" s="295"/>
      <c r="AT15" s="295"/>
      <c r="AU15" s="296"/>
      <c r="AV15" s="294" t="s">
        <v>344</v>
      </c>
      <c r="AW15" s="295"/>
      <c r="AX15" s="295"/>
      <c r="AY15" s="295"/>
      <c r="AZ15" s="295"/>
      <c r="BA15" s="295"/>
      <c r="BB15" s="295"/>
      <c r="BC15" s="295"/>
      <c r="BD15" s="295"/>
      <c r="BE15" s="295"/>
      <c r="BF15" s="295"/>
      <c r="BG15" s="295"/>
      <c r="BH15" s="295"/>
      <c r="BI15" s="296"/>
      <c r="BJ15" s="300" t="s">
        <v>539</v>
      </c>
      <c r="BK15" s="300"/>
      <c r="BL15" s="300"/>
      <c r="BM15" s="300"/>
      <c r="BN15" s="300"/>
      <c r="BO15" s="300"/>
      <c r="BP15" s="300"/>
      <c r="BQ15" s="300"/>
      <c r="BR15" s="300"/>
      <c r="BS15" s="300"/>
      <c r="BT15" s="300"/>
      <c r="BU15" s="300"/>
      <c r="BV15" s="300"/>
      <c r="BW15" s="300"/>
      <c r="BX15" s="309"/>
    </row>
    <row r="16" spans="1:76" ht="51" customHeight="1">
      <c r="A16" s="309"/>
      <c r="B16" s="309"/>
      <c r="C16" s="309"/>
      <c r="D16" s="300"/>
      <c r="E16" s="300"/>
      <c r="F16" s="294" t="s">
        <v>721</v>
      </c>
      <c r="G16" s="295"/>
      <c r="H16" s="295"/>
      <c r="I16" s="295"/>
      <c r="J16" s="295"/>
      <c r="K16" s="295"/>
      <c r="L16" s="295"/>
      <c r="M16" s="297" t="s">
        <v>112</v>
      </c>
      <c r="N16" s="298"/>
      <c r="O16" s="298"/>
      <c r="P16" s="298"/>
      <c r="Q16" s="298"/>
      <c r="R16" s="298"/>
      <c r="S16" s="299"/>
      <c r="T16" s="294" t="s">
        <v>721</v>
      </c>
      <c r="U16" s="295"/>
      <c r="V16" s="295"/>
      <c r="W16" s="295"/>
      <c r="X16" s="295"/>
      <c r="Y16" s="295"/>
      <c r="Z16" s="295"/>
      <c r="AA16" s="297" t="s">
        <v>812</v>
      </c>
      <c r="AB16" s="298"/>
      <c r="AC16" s="298"/>
      <c r="AD16" s="298"/>
      <c r="AE16" s="298"/>
      <c r="AF16" s="298"/>
      <c r="AG16" s="299"/>
      <c r="AH16" s="294" t="s">
        <v>721</v>
      </c>
      <c r="AI16" s="295"/>
      <c r="AJ16" s="295"/>
      <c r="AK16" s="295"/>
      <c r="AL16" s="295"/>
      <c r="AM16" s="295"/>
      <c r="AN16" s="295"/>
      <c r="AO16" s="297" t="s">
        <v>812</v>
      </c>
      <c r="AP16" s="298"/>
      <c r="AQ16" s="298"/>
      <c r="AR16" s="298"/>
      <c r="AS16" s="298"/>
      <c r="AT16" s="298"/>
      <c r="AU16" s="299"/>
      <c r="AV16" s="294" t="s">
        <v>721</v>
      </c>
      <c r="AW16" s="295"/>
      <c r="AX16" s="295"/>
      <c r="AY16" s="295"/>
      <c r="AZ16" s="295"/>
      <c r="BA16" s="295"/>
      <c r="BB16" s="295"/>
      <c r="BC16" s="297" t="s">
        <v>722</v>
      </c>
      <c r="BD16" s="298"/>
      <c r="BE16" s="298"/>
      <c r="BF16" s="298"/>
      <c r="BG16" s="298"/>
      <c r="BH16" s="298"/>
      <c r="BI16" s="299"/>
      <c r="BJ16" s="294" t="s">
        <v>555</v>
      </c>
      <c r="BK16" s="295"/>
      <c r="BL16" s="295"/>
      <c r="BM16" s="295"/>
      <c r="BN16" s="295"/>
      <c r="BO16" s="295"/>
      <c r="BP16" s="295"/>
      <c r="BQ16" s="297" t="s">
        <v>722</v>
      </c>
      <c r="BR16" s="298"/>
      <c r="BS16" s="298"/>
      <c r="BT16" s="298"/>
      <c r="BU16" s="298"/>
      <c r="BV16" s="298"/>
      <c r="BW16" s="299"/>
      <c r="BX16" s="309"/>
    </row>
    <row r="17" spans="1:76" ht="37.5" customHeight="1">
      <c r="A17" s="309"/>
      <c r="B17" s="309"/>
      <c r="C17" s="309"/>
      <c r="D17" s="300" t="s">
        <v>109</v>
      </c>
      <c r="E17" s="300" t="s">
        <v>722</v>
      </c>
      <c r="F17" s="116" t="s">
        <v>593</v>
      </c>
      <c r="G17" s="307" t="s">
        <v>592</v>
      </c>
      <c r="H17" s="307"/>
      <c r="I17" s="307"/>
      <c r="J17" s="307"/>
      <c r="K17" s="307"/>
      <c r="L17" s="307"/>
      <c r="M17" s="116" t="s">
        <v>593</v>
      </c>
      <c r="N17" s="307" t="s">
        <v>592</v>
      </c>
      <c r="O17" s="307"/>
      <c r="P17" s="307"/>
      <c r="Q17" s="307"/>
      <c r="R17" s="307"/>
      <c r="S17" s="307"/>
      <c r="T17" s="116" t="s">
        <v>593</v>
      </c>
      <c r="U17" s="307" t="s">
        <v>592</v>
      </c>
      <c r="V17" s="307"/>
      <c r="W17" s="307"/>
      <c r="X17" s="307"/>
      <c r="Y17" s="307"/>
      <c r="Z17" s="307"/>
      <c r="AA17" s="116" t="s">
        <v>593</v>
      </c>
      <c r="AB17" s="307" t="s">
        <v>592</v>
      </c>
      <c r="AC17" s="307"/>
      <c r="AD17" s="307"/>
      <c r="AE17" s="307"/>
      <c r="AF17" s="307"/>
      <c r="AG17" s="307"/>
      <c r="AH17" s="116" t="s">
        <v>593</v>
      </c>
      <c r="AI17" s="307" t="s">
        <v>592</v>
      </c>
      <c r="AJ17" s="307"/>
      <c r="AK17" s="307"/>
      <c r="AL17" s="307"/>
      <c r="AM17" s="307"/>
      <c r="AN17" s="307"/>
      <c r="AO17" s="116" t="s">
        <v>593</v>
      </c>
      <c r="AP17" s="307" t="s">
        <v>592</v>
      </c>
      <c r="AQ17" s="307"/>
      <c r="AR17" s="307"/>
      <c r="AS17" s="307"/>
      <c r="AT17" s="307"/>
      <c r="AU17" s="307"/>
      <c r="AV17" s="116" t="s">
        <v>593</v>
      </c>
      <c r="AW17" s="307" t="s">
        <v>592</v>
      </c>
      <c r="AX17" s="307"/>
      <c r="AY17" s="307"/>
      <c r="AZ17" s="307"/>
      <c r="BA17" s="307"/>
      <c r="BB17" s="307"/>
      <c r="BC17" s="116" t="s">
        <v>593</v>
      </c>
      <c r="BD17" s="307" t="s">
        <v>592</v>
      </c>
      <c r="BE17" s="307"/>
      <c r="BF17" s="307"/>
      <c r="BG17" s="307"/>
      <c r="BH17" s="307"/>
      <c r="BI17" s="307"/>
      <c r="BJ17" s="116" t="s">
        <v>593</v>
      </c>
      <c r="BK17" s="307" t="s">
        <v>592</v>
      </c>
      <c r="BL17" s="307"/>
      <c r="BM17" s="307"/>
      <c r="BN17" s="307"/>
      <c r="BO17" s="307"/>
      <c r="BP17" s="307"/>
      <c r="BQ17" s="116" t="s">
        <v>593</v>
      </c>
      <c r="BR17" s="307" t="s">
        <v>592</v>
      </c>
      <c r="BS17" s="307"/>
      <c r="BT17" s="307"/>
      <c r="BU17" s="307"/>
      <c r="BV17" s="307"/>
      <c r="BW17" s="307"/>
      <c r="BX17" s="309"/>
    </row>
    <row r="18" spans="1:76" ht="66" customHeight="1">
      <c r="A18" s="310"/>
      <c r="B18" s="310"/>
      <c r="C18" s="310"/>
      <c r="D18" s="300"/>
      <c r="E18" s="300"/>
      <c r="F18" s="90" t="s">
        <v>560</v>
      </c>
      <c r="G18" s="90" t="s">
        <v>560</v>
      </c>
      <c r="H18" s="83" t="s">
        <v>541</v>
      </c>
      <c r="I18" s="83" t="s">
        <v>542</v>
      </c>
      <c r="J18" s="83" t="s">
        <v>869</v>
      </c>
      <c r="K18" s="83" t="s">
        <v>538</v>
      </c>
      <c r="L18" s="83" t="s">
        <v>707</v>
      </c>
      <c r="M18" s="90" t="s">
        <v>560</v>
      </c>
      <c r="N18" s="90" t="s">
        <v>560</v>
      </c>
      <c r="O18" s="83" t="s">
        <v>541</v>
      </c>
      <c r="P18" s="83" t="s">
        <v>542</v>
      </c>
      <c r="Q18" s="83" t="s">
        <v>869</v>
      </c>
      <c r="R18" s="83" t="s">
        <v>538</v>
      </c>
      <c r="S18" s="83" t="s">
        <v>707</v>
      </c>
      <c r="T18" s="90" t="s">
        <v>560</v>
      </c>
      <c r="U18" s="90" t="s">
        <v>560</v>
      </c>
      <c r="V18" s="83" t="s">
        <v>541</v>
      </c>
      <c r="W18" s="83" t="s">
        <v>542</v>
      </c>
      <c r="X18" s="83" t="s">
        <v>869</v>
      </c>
      <c r="Y18" s="83" t="s">
        <v>538</v>
      </c>
      <c r="Z18" s="83" t="s">
        <v>707</v>
      </c>
      <c r="AA18" s="90" t="s">
        <v>560</v>
      </c>
      <c r="AB18" s="90" t="s">
        <v>560</v>
      </c>
      <c r="AC18" s="83" t="s">
        <v>541</v>
      </c>
      <c r="AD18" s="83" t="s">
        <v>542</v>
      </c>
      <c r="AE18" s="83" t="s">
        <v>869</v>
      </c>
      <c r="AF18" s="83" t="s">
        <v>538</v>
      </c>
      <c r="AG18" s="83" t="s">
        <v>707</v>
      </c>
      <c r="AH18" s="90" t="s">
        <v>560</v>
      </c>
      <c r="AI18" s="90" t="s">
        <v>560</v>
      </c>
      <c r="AJ18" s="83" t="s">
        <v>541</v>
      </c>
      <c r="AK18" s="83" t="s">
        <v>542</v>
      </c>
      <c r="AL18" s="83" t="s">
        <v>869</v>
      </c>
      <c r="AM18" s="83" t="s">
        <v>538</v>
      </c>
      <c r="AN18" s="83" t="s">
        <v>707</v>
      </c>
      <c r="AO18" s="90" t="s">
        <v>560</v>
      </c>
      <c r="AP18" s="90" t="s">
        <v>560</v>
      </c>
      <c r="AQ18" s="83" t="s">
        <v>541</v>
      </c>
      <c r="AR18" s="83" t="s">
        <v>542</v>
      </c>
      <c r="AS18" s="83" t="s">
        <v>869</v>
      </c>
      <c r="AT18" s="83" t="s">
        <v>538</v>
      </c>
      <c r="AU18" s="83" t="s">
        <v>707</v>
      </c>
      <c r="AV18" s="90" t="s">
        <v>560</v>
      </c>
      <c r="AW18" s="90" t="s">
        <v>560</v>
      </c>
      <c r="AX18" s="83" t="s">
        <v>541</v>
      </c>
      <c r="AY18" s="83" t="s">
        <v>542</v>
      </c>
      <c r="AZ18" s="83" t="s">
        <v>869</v>
      </c>
      <c r="BA18" s="83" t="s">
        <v>538</v>
      </c>
      <c r="BB18" s="83" t="s">
        <v>707</v>
      </c>
      <c r="BC18" s="90" t="s">
        <v>560</v>
      </c>
      <c r="BD18" s="90" t="s">
        <v>560</v>
      </c>
      <c r="BE18" s="83" t="s">
        <v>541</v>
      </c>
      <c r="BF18" s="83" t="s">
        <v>542</v>
      </c>
      <c r="BG18" s="83" t="s">
        <v>869</v>
      </c>
      <c r="BH18" s="83" t="s">
        <v>538</v>
      </c>
      <c r="BI18" s="83" t="s">
        <v>707</v>
      </c>
      <c r="BJ18" s="90" t="s">
        <v>560</v>
      </c>
      <c r="BK18" s="90" t="s">
        <v>560</v>
      </c>
      <c r="BL18" s="83" t="s">
        <v>541</v>
      </c>
      <c r="BM18" s="83" t="s">
        <v>542</v>
      </c>
      <c r="BN18" s="83" t="s">
        <v>869</v>
      </c>
      <c r="BO18" s="83" t="s">
        <v>538</v>
      </c>
      <c r="BP18" s="83" t="s">
        <v>707</v>
      </c>
      <c r="BQ18" s="90" t="s">
        <v>560</v>
      </c>
      <c r="BR18" s="90" t="s">
        <v>560</v>
      </c>
      <c r="BS18" s="83" t="s">
        <v>541</v>
      </c>
      <c r="BT18" s="83" t="s">
        <v>542</v>
      </c>
      <c r="BU18" s="83" t="s">
        <v>869</v>
      </c>
      <c r="BV18" s="83" t="s">
        <v>538</v>
      </c>
      <c r="BW18" s="83" t="s">
        <v>707</v>
      </c>
      <c r="BX18" s="310"/>
    </row>
    <row r="19" spans="1:76" ht="15.75">
      <c r="A19" s="115">
        <v>1</v>
      </c>
      <c r="B19" s="115">
        <v>2</v>
      </c>
      <c r="C19" s="115">
        <v>3</v>
      </c>
      <c r="D19" s="115">
        <v>4</v>
      </c>
      <c r="E19" s="115">
        <v>5</v>
      </c>
      <c r="F19" s="134" t="s">
        <v>853</v>
      </c>
      <c r="G19" s="134" t="s">
        <v>854</v>
      </c>
      <c r="H19" s="134" t="s">
        <v>855</v>
      </c>
      <c r="I19" s="134" t="s">
        <v>856</v>
      </c>
      <c r="J19" s="134" t="s">
        <v>857</v>
      </c>
      <c r="K19" s="134" t="s">
        <v>858</v>
      </c>
      <c r="L19" s="134" t="s">
        <v>859</v>
      </c>
      <c r="M19" s="134" t="s">
        <v>860</v>
      </c>
      <c r="N19" s="134" t="s">
        <v>861</v>
      </c>
      <c r="O19" s="134" t="s">
        <v>862</v>
      </c>
      <c r="P19" s="134" t="s">
        <v>863</v>
      </c>
      <c r="Q19" s="134" t="s">
        <v>864</v>
      </c>
      <c r="R19" s="134" t="s">
        <v>865</v>
      </c>
      <c r="S19" s="134" t="s">
        <v>866</v>
      </c>
      <c r="T19" s="134" t="s">
        <v>898</v>
      </c>
      <c r="U19" s="134" t="s">
        <v>899</v>
      </c>
      <c r="V19" s="134" t="s">
        <v>900</v>
      </c>
      <c r="W19" s="134" t="s">
        <v>901</v>
      </c>
      <c r="X19" s="134" t="s">
        <v>902</v>
      </c>
      <c r="Y19" s="134" t="s">
        <v>903</v>
      </c>
      <c r="Z19" s="134" t="s">
        <v>904</v>
      </c>
      <c r="AA19" s="134" t="s">
        <v>905</v>
      </c>
      <c r="AB19" s="134" t="s">
        <v>906</v>
      </c>
      <c r="AC19" s="134" t="s">
        <v>907</v>
      </c>
      <c r="AD19" s="134" t="s">
        <v>908</v>
      </c>
      <c r="AE19" s="134" t="s">
        <v>909</v>
      </c>
      <c r="AF19" s="134" t="s">
        <v>910</v>
      </c>
      <c r="AG19" s="134" t="s">
        <v>911</v>
      </c>
      <c r="AH19" s="134" t="s">
        <v>153</v>
      </c>
      <c r="AI19" s="134" t="s">
        <v>154</v>
      </c>
      <c r="AJ19" s="134" t="s">
        <v>155</v>
      </c>
      <c r="AK19" s="134" t="s">
        <v>156</v>
      </c>
      <c r="AL19" s="134" t="s">
        <v>157</v>
      </c>
      <c r="AM19" s="134" t="s">
        <v>158</v>
      </c>
      <c r="AN19" s="134" t="s">
        <v>159</v>
      </c>
      <c r="AO19" s="134" t="s">
        <v>160</v>
      </c>
      <c r="AP19" s="134" t="s">
        <v>161</v>
      </c>
      <c r="AQ19" s="134" t="s">
        <v>162</v>
      </c>
      <c r="AR19" s="134" t="s">
        <v>163</v>
      </c>
      <c r="AS19" s="134" t="s">
        <v>164</v>
      </c>
      <c r="AT19" s="134" t="s">
        <v>165</v>
      </c>
      <c r="AU19" s="134" t="s">
        <v>166</v>
      </c>
      <c r="AV19" s="134" t="s">
        <v>167</v>
      </c>
      <c r="AW19" s="134" t="s">
        <v>168</v>
      </c>
      <c r="AX19" s="134" t="s">
        <v>169</v>
      </c>
      <c r="AY19" s="134" t="s">
        <v>170</v>
      </c>
      <c r="AZ19" s="134" t="s">
        <v>171</v>
      </c>
      <c r="BA19" s="134" t="s">
        <v>172</v>
      </c>
      <c r="BB19" s="134" t="s">
        <v>173</v>
      </c>
      <c r="BC19" s="134" t="s">
        <v>174</v>
      </c>
      <c r="BD19" s="134" t="s">
        <v>175</v>
      </c>
      <c r="BE19" s="134" t="s">
        <v>176</v>
      </c>
      <c r="BF19" s="134" t="s">
        <v>177</v>
      </c>
      <c r="BG19" s="134" t="s">
        <v>178</v>
      </c>
      <c r="BH19" s="134" t="s">
        <v>179</v>
      </c>
      <c r="BI19" s="134" t="s">
        <v>180</v>
      </c>
      <c r="BJ19" s="134" t="s">
        <v>181</v>
      </c>
      <c r="BK19" s="134" t="s">
        <v>182</v>
      </c>
      <c r="BL19" s="134" t="s">
        <v>183</v>
      </c>
      <c r="BM19" s="134" t="s">
        <v>184</v>
      </c>
      <c r="BN19" s="134" t="s">
        <v>185</v>
      </c>
      <c r="BO19" s="134" t="s">
        <v>186</v>
      </c>
      <c r="BP19" s="134" t="s">
        <v>187</v>
      </c>
      <c r="BQ19" s="134" t="s">
        <v>216</v>
      </c>
      <c r="BR19" s="134" t="s">
        <v>217</v>
      </c>
      <c r="BS19" s="134" t="s">
        <v>218</v>
      </c>
      <c r="BT19" s="134" t="s">
        <v>219</v>
      </c>
      <c r="BU19" s="134" t="s">
        <v>220</v>
      </c>
      <c r="BV19" s="134" t="s">
        <v>221</v>
      </c>
      <c r="BW19" s="134" t="s">
        <v>222</v>
      </c>
      <c r="BX19" s="134" t="s">
        <v>666</v>
      </c>
    </row>
    <row r="20" spans="1:76" ht="30" customHeight="1">
      <c r="A20" s="153" t="s">
        <v>465</v>
      </c>
      <c r="B20" s="154" t="s">
        <v>466</v>
      </c>
      <c r="C20" s="187"/>
      <c r="D20" s="223">
        <f>D21+D22+D24+D23+D25+D26</f>
        <v>92.66279999999999</v>
      </c>
      <c r="E20" s="198">
        <f>E21+E22+E24+E23+E25+E26</f>
        <v>92.6628</v>
      </c>
      <c r="F20" s="196"/>
      <c r="G20" s="196"/>
      <c r="H20" s="196"/>
      <c r="I20" s="196"/>
      <c r="J20" s="196"/>
      <c r="K20" s="196"/>
      <c r="L20" s="196"/>
      <c r="M20" s="196"/>
      <c r="N20" s="196"/>
      <c r="O20" s="196"/>
      <c r="P20" s="196"/>
      <c r="Q20" s="196"/>
      <c r="R20" s="196"/>
      <c r="S20" s="196"/>
      <c r="T20" s="198"/>
      <c r="U20" s="198">
        <f>U21+U22+U24+U23+U25+U26</f>
        <v>26.683</v>
      </c>
      <c r="V20" s="212">
        <f aca="true" t="shared" si="0" ref="V20:AY20">V21+V22+V24+V23+V25+V26</f>
        <v>1.6</v>
      </c>
      <c r="W20" s="212">
        <f t="shared" si="0"/>
        <v>0</v>
      </c>
      <c r="X20" s="212">
        <f t="shared" si="0"/>
        <v>0</v>
      </c>
      <c r="Y20" s="212">
        <f t="shared" si="0"/>
        <v>0</v>
      </c>
      <c r="Z20" s="212">
        <f t="shared" si="0"/>
        <v>0</v>
      </c>
      <c r="AA20" s="198"/>
      <c r="AB20" s="198">
        <f>AB21+AB22+AB24+AB23+AB25+AB26</f>
        <v>21.214</v>
      </c>
      <c r="AC20" s="212">
        <f t="shared" si="0"/>
        <v>0</v>
      </c>
      <c r="AD20" s="212">
        <f t="shared" si="0"/>
        <v>0</v>
      </c>
      <c r="AE20" s="212">
        <f t="shared" si="0"/>
        <v>0</v>
      </c>
      <c r="AF20" s="212">
        <f t="shared" si="0"/>
        <v>0</v>
      </c>
      <c r="AG20" s="212">
        <f t="shared" si="0"/>
        <v>0</v>
      </c>
      <c r="AH20" s="198"/>
      <c r="AI20" s="198">
        <f>AI21+AI22+AI24+AI23+AI25+AI26</f>
        <v>34.007799999999996</v>
      </c>
      <c r="AJ20" s="212">
        <f t="shared" si="0"/>
        <v>4.83</v>
      </c>
      <c r="AK20" s="212">
        <f t="shared" si="0"/>
        <v>0</v>
      </c>
      <c r="AL20" s="212">
        <f t="shared" si="0"/>
        <v>1.915</v>
      </c>
      <c r="AM20" s="212">
        <f t="shared" si="0"/>
        <v>0</v>
      </c>
      <c r="AN20" s="212">
        <f t="shared" si="0"/>
        <v>0</v>
      </c>
      <c r="AO20" s="198"/>
      <c r="AP20" s="198">
        <f>AP21+AP22+AP24+AP23+AP25+AP26</f>
        <v>34.8296</v>
      </c>
      <c r="AQ20" s="212">
        <f t="shared" si="0"/>
        <v>4.83</v>
      </c>
      <c r="AR20" s="212">
        <f t="shared" si="0"/>
        <v>0</v>
      </c>
      <c r="AS20" s="212">
        <f t="shared" si="0"/>
        <v>1.915</v>
      </c>
      <c r="AT20" s="212">
        <f t="shared" si="0"/>
        <v>0</v>
      </c>
      <c r="AU20" s="212">
        <f t="shared" si="0"/>
        <v>0</v>
      </c>
      <c r="AV20" s="198"/>
      <c r="AW20" s="198">
        <f>AW21+AW22+AW24+AW23+AW25+AW26</f>
        <v>31.972</v>
      </c>
      <c r="AX20" s="212">
        <f t="shared" si="0"/>
        <v>4.52</v>
      </c>
      <c r="AY20" s="212">
        <f t="shared" si="0"/>
        <v>0</v>
      </c>
      <c r="AZ20" s="212">
        <f aca="true" t="shared" si="1" ref="AZ20:BW20">AZ21+AZ22+AZ24+AZ23+AZ25+AZ26</f>
        <v>0</v>
      </c>
      <c r="BA20" s="212">
        <f t="shared" si="1"/>
        <v>0</v>
      </c>
      <c r="BB20" s="212">
        <f t="shared" si="1"/>
        <v>0</v>
      </c>
      <c r="BC20" s="198"/>
      <c r="BD20" s="198">
        <f>BD21+BD22+BD24+BD23+BD25+BD26</f>
        <v>31.972</v>
      </c>
      <c r="BE20" s="212">
        <f>BE21+BE22+BE24+BE23+BE25+BE26</f>
        <v>0.8</v>
      </c>
      <c r="BF20" s="212">
        <f t="shared" si="1"/>
        <v>0</v>
      </c>
      <c r="BG20" s="212">
        <f t="shared" si="1"/>
        <v>3.02</v>
      </c>
      <c r="BH20" s="212">
        <f t="shared" si="1"/>
        <v>0</v>
      </c>
      <c r="BI20" s="212">
        <f t="shared" si="1"/>
        <v>0</v>
      </c>
      <c r="BJ20" s="198"/>
      <c r="BK20" s="198">
        <f>BK21+BK22+BK24+BK23+BK25+BK26</f>
        <v>92.66279999999999</v>
      </c>
      <c r="BL20" s="212">
        <f t="shared" si="1"/>
        <v>10.95</v>
      </c>
      <c r="BM20" s="212">
        <f t="shared" si="1"/>
        <v>0</v>
      </c>
      <c r="BN20" s="212">
        <f t="shared" si="1"/>
        <v>1.915</v>
      </c>
      <c r="BO20" s="212">
        <f t="shared" si="1"/>
        <v>0</v>
      </c>
      <c r="BP20" s="212">
        <f t="shared" si="1"/>
        <v>0</v>
      </c>
      <c r="BQ20" s="198"/>
      <c r="BR20" s="198">
        <f>BR21+BR22+BR24+BR23+BR25+BR26</f>
        <v>92.6628</v>
      </c>
      <c r="BS20" s="212">
        <f t="shared" si="1"/>
        <v>7.23</v>
      </c>
      <c r="BT20" s="212">
        <f t="shared" si="1"/>
        <v>0</v>
      </c>
      <c r="BU20" s="212">
        <f t="shared" si="1"/>
        <v>4.935</v>
      </c>
      <c r="BV20" s="212">
        <f t="shared" si="1"/>
        <v>0</v>
      </c>
      <c r="BW20" s="212">
        <f t="shared" si="1"/>
        <v>0</v>
      </c>
      <c r="BX20" s="99"/>
    </row>
    <row r="21" spans="1:76" s="214" customFormat="1" ht="30" customHeight="1">
      <c r="A21" s="155" t="s">
        <v>467</v>
      </c>
      <c r="B21" s="156" t="s">
        <v>468</v>
      </c>
      <c r="C21" s="182"/>
      <c r="D21" s="193">
        <f>D62+D63+D64+D65+D69</f>
        <v>8.3808</v>
      </c>
      <c r="E21" s="206">
        <f>E62+E63+E64+E65+E69+E66+E67</f>
        <v>15.0158</v>
      </c>
      <c r="F21" s="201"/>
      <c r="G21" s="201"/>
      <c r="H21" s="201"/>
      <c r="I21" s="201"/>
      <c r="J21" s="201"/>
      <c r="K21" s="201"/>
      <c r="L21" s="201"/>
      <c r="M21" s="201"/>
      <c r="N21" s="201"/>
      <c r="O21" s="201"/>
      <c r="P21" s="201"/>
      <c r="Q21" s="201"/>
      <c r="R21" s="201"/>
      <c r="S21" s="201"/>
      <c r="T21" s="206"/>
      <c r="U21" s="206">
        <f>U62+U63+U64+U65+U69</f>
        <v>0</v>
      </c>
      <c r="V21" s="205">
        <f aca="true" t="shared" si="2" ref="V21:AY21">V62+V63+V64+V65+V69</f>
        <v>0</v>
      </c>
      <c r="W21" s="205">
        <f t="shared" si="2"/>
        <v>0</v>
      </c>
      <c r="X21" s="205">
        <f t="shared" si="2"/>
        <v>0</v>
      </c>
      <c r="Y21" s="205">
        <f t="shared" si="2"/>
        <v>0</v>
      </c>
      <c r="Z21" s="205">
        <f t="shared" si="2"/>
        <v>0</v>
      </c>
      <c r="AA21" s="206"/>
      <c r="AB21" s="206">
        <f>AB62+AB63+AB64+AB65+AB69</f>
        <v>0</v>
      </c>
      <c r="AC21" s="205">
        <f t="shared" si="2"/>
        <v>0</v>
      </c>
      <c r="AD21" s="205">
        <f t="shared" si="2"/>
        <v>0</v>
      </c>
      <c r="AE21" s="205">
        <f t="shared" si="2"/>
        <v>0</v>
      </c>
      <c r="AF21" s="205">
        <f t="shared" si="2"/>
        <v>0</v>
      </c>
      <c r="AG21" s="205">
        <f t="shared" si="2"/>
        <v>0</v>
      </c>
      <c r="AH21" s="206"/>
      <c r="AI21" s="206">
        <f>AI62+AI63+AI64+AI65+AI69</f>
        <v>8.3808</v>
      </c>
      <c r="AJ21" s="205">
        <f t="shared" si="2"/>
        <v>3.17</v>
      </c>
      <c r="AK21" s="205">
        <f t="shared" si="2"/>
        <v>0</v>
      </c>
      <c r="AL21" s="205">
        <f t="shared" si="2"/>
        <v>1.195</v>
      </c>
      <c r="AM21" s="205">
        <f t="shared" si="2"/>
        <v>0</v>
      </c>
      <c r="AN21" s="205">
        <f t="shared" si="2"/>
        <v>0</v>
      </c>
      <c r="AO21" s="206"/>
      <c r="AP21" s="206">
        <f>AP62+AP63+AP64+AP65+AP69</f>
        <v>8.769599999999999</v>
      </c>
      <c r="AQ21" s="205">
        <f t="shared" si="2"/>
        <v>3.17</v>
      </c>
      <c r="AR21" s="205">
        <f t="shared" si="2"/>
        <v>0</v>
      </c>
      <c r="AS21" s="205">
        <f t="shared" si="2"/>
        <v>1.195</v>
      </c>
      <c r="AT21" s="205">
        <f t="shared" si="2"/>
        <v>0</v>
      </c>
      <c r="AU21" s="205">
        <f t="shared" si="2"/>
        <v>0</v>
      </c>
      <c r="AV21" s="206"/>
      <c r="AW21" s="206">
        <f>AW62+AW63+AW64+AW65+AW69</f>
        <v>0</v>
      </c>
      <c r="AX21" s="205">
        <f t="shared" si="2"/>
        <v>0</v>
      </c>
      <c r="AY21" s="205">
        <f t="shared" si="2"/>
        <v>0</v>
      </c>
      <c r="AZ21" s="205">
        <f aca="true" t="shared" si="3" ref="AZ21:BW21">AZ62+AZ63+AZ64+AZ65+AZ69</f>
        <v>0</v>
      </c>
      <c r="BA21" s="205">
        <f t="shared" si="3"/>
        <v>0</v>
      </c>
      <c r="BB21" s="205">
        <f t="shared" si="3"/>
        <v>0</v>
      </c>
      <c r="BC21" s="206"/>
      <c r="BD21" s="206">
        <f>BD62+BD63+BD64+BD65+BD69+BD66+BD67</f>
        <v>6.635</v>
      </c>
      <c r="BE21" s="205">
        <f>BE62+BE63+BE64+BE65+BE69+BE66+BE67</f>
        <v>0.8</v>
      </c>
      <c r="BF21" s="205">
        <f t="shared" si="3"/>
        <v>0</v>
      </c>
      <c r="BG21" s="205">
        <f>BG62+BG63+BG64+BG65+BG69+BG66+BG67</f>
        <v>3.02</v>
      </c>
      <c r="BH21" s="205">
        <f t="shared" si="3"/>
        <v>0</v>
      </c>
      <c r="BI21" s="205">
        <f t="shared" si="3"/>
        <v>0</v>
      </c>
      <c r="BJ21" s="206"/>
      <c r="BK21" s="206">
        <f>BK62+BK63+BK64+BK65+BK69</f>
        <v>8.3808</v>
      </c>
      <c r="BL21" s="205">
        <f t="shared" si="3"/>
        <v>3.17</v>
      </c>
      <c r="BM21" s="205">
        <f t="shared" si="3"/>
        <v>0</v>
      </c>
      <c r="BN21" s="205">
        <f t="shared" si="3"/>
        <v>1.195</v>
      </c>
      <c r="BO21" s="205">
        <f t="shared" si="3"/>
        <v>0</v>
      </c>
      <c r="BP21" s="205">
        <f t="shared" si="3"/>
        <v>0</v>
      </c>
      <c r="BQ21" s="206"/>
      <c r="BR21" s="206">
        <f>BR62+BR63+BR64+BR65+BR69+BR66+BR67</f>
        <v>15.0158</v>
      </c>
      <c r="BS21" s="205">
        <f>BS62+BS63+BS64+BS65+BS69+BS66</f>
        <v>3.97</v>
      </c>
      <c r="BT21" s="205">
        <f t="shared" si="3"/>
        <v>0</v>
      </c>
      <c r="BU21" s="205">
        <f>BU62+BU63+BU64+BU65+BU69+BU66+BU67</f>
        <v>4.215</v>
      </c>
      <c r="BV21" s="205">
        <f t="shared" si="3"/>
        <v>0</v>
      </c>
      <c r="BW21" s="205">
        <f t="shared" si="3"/>
        <v>0</v>
      </c>
      <c r="BX21" s="201"/>
    </row>
    <row r="22" spans="1:76" s="217" customFormat="1" ht="39.75" customHeight="1">
      <c r="A22" s="158" t="s">
        <v>469</v>
      </c>
      <c r="B22" s="159" t="s">
        <v>470</v>
      </c>
      <c r="C22" s="180"/>
      <c r="D22" s="191">
        <f>D73+D75+D76+D77+D78+D79+D80+D81+D84+D107+D108+D109+D111</f>
        <v>71.13799999999999</v>
      </c>
      <c r="E22" s="208">
        <f>E73+E75+E76+E77+E78+E79+E80+E81+E84+E107+E108+E109+E111</f>
        <v>70.8</v>
      </c>
      <c r="F22" s="202"/>
      <c r="G22" s="202"/>
      <c r="H22" s="202"/>
      <c r="I22" s="202"/>
      <c r="J22" s="202"/>
      <c r="K22" s="202"/>
      <c r="L22" s="202"/>
      <c r="M22" s="202"/>
      <c r="N22" s="202"/>
      <c r="O22" s="202"/>
      <c r="P22" s="202"/>
      <c r="Q22" s="202"/>
      <c r="R22" s="202"/>
      <c r="S22" s="202"/>
      <c r="T22" s="208"/>
      <c r="U22" s="208">
        <f>U73+U75+U76+U77+U78+U79+U80+U81+U84+U107+U108+U109+U111</f>
        <v>25</v>
      </c>
      <c r="V22" s="207">
        <f aca="true" t="shared" si="4" ref="V22:AY22">V73+V75+V76+V77+V78+V79+V80+V81+V84+V107+V108+V109+V111</f>
        <v>1.6</v>
      </c>
      <c r="W22" s="207">
        <f t="shared" si="4"/>
        <v>0</v>
      </c>
      <c r="X22" s="207">
        <f t="shared" si="4"/>
        <v>0</v>
      </c>
      <c r="Y22" s="207">
        <f t="shared" si="4"/>
        <v>0</v>
      </c>
      <c r="Z22" s="207">
        <f t="shared" si="4"/>
        <v>0</v>
      </c>
      <c r="AA22" s="208"/>
      <c r="AB22" s="208">
        <f>AB73+AB75+AB76+AB77+AB78+AB79+AB80+AB81+AB84+AB107+AB108+AB109+AB111</f>
        <v>21.214</v>
      </c>
      <c r="AC22" s="207">
        <f t="shared" si="4"/>
        <v>0</v>
      </c>
      <c r="AD22" s="207">
        <f t="shared" si="4"/>
        <v>0</v>
      </c>
      <c r="AE22" s="207">
        <f t="shared" si="4"/>
        <v>0</v>
      </c>
      <c r="AF22" s="207">
        <f t="shared" si="4"/>
        <v>0</v>
      </c>
      <c r="AG22" s="207">
        <f t="shared" si="4"/>
        <v>0</v>
      </c>
      <c r="AH22" s="208"/>
      <c r="AI22" s="208">
        <f>AI73+AI75+AI76+AI77+AI78+AI79+AI80+AI81+AI84+AI107+AI108+AI109+AI111</f>
        <v>24.319</v>
      </c>
      <c r="AJ22" s="207">
        <f t="shared" si="4"/>
        <v>1.26</v>
      </c>
      <c r="AK22" s="207">
        <f t="shared" si="4"/>
        <v>0</v>
      </c>
      <c r="AL22" s="207">
        <f t="shared" si="4"/>
        <v>0.72</v>
      </c>
      <c r="AM22" s="207">
        <f t="shared" si="4"/>
        <v>0</v>
      </c>
      <c r="AN22" s="207">
        <f t="shared" si="4"/>
        <v>0</v>
      </c>
      <c r="AO22" s="208"/>
      <c r="AP22" s="208">
        <f>AP73+AP75+AP76+AP77+AP78+AP79+AP80+AP81+AP84+AP107+AP108+AP109+AP111</f>
        <v>24.607</v>
      </c>
      <c r="AQ22" s="207">
        <f t="shared" si="4"/>
        <v>1.26</v>
      </c>
      <c r="AR22" s="207">
        <f t="shared" si="4"/>
        <v>0</v>
      </c>
      <c r="AS22" s="207">
        <f t="shared" si="4"/>
        <v>0.72</v>
      </c>
      <c r="AT22" s="207">
        <f t="shared" si="4"/>
        <v>0</v>
      </c>
      <c r="AU22" s="207">
        <f t="shared" si="4"/>
        <v>0</v>
      </c>
      <c r="AV22" s="208"/>
      <c r="AW22" s="208">
        <f>AW73+AW75+AW76+AW77+AW78+AW79+AW80+AW81+AW84+AW107+AW108+AW109+AW111</f>
        <v>21.819</v>
      </c>
      <c r="AX22" s="207">
        <f t="shared" si="4"/>
        <v>0.8</v>
      </c>
      <c r="AY22" s="207">
        <f t="shared" si="4"/>
        <v>0</v>
      </c>
      <c r="AZ22" s="207">
        <f aca="true" t="shared" si="5" ref="AZ22:BW22">AZ73+AZ75+AZ76+AZ77+AZ78+AZ79+AZ80+AZ81+AZ84+AZ107+AZ108+AZ109+AZ111</f>
        <v>0</v>
      </c>
      <c r="BA22" s="207">
        <f t="shared" si="5"/>
        <v>0</v>
      </c>
      <c r="BB22" s="207">
        <f t="shared" si="5"/>
        <v>0</v>
      </c>
      <c r="BC22" s="208"/>
      <c r="BD22" s="208">
        <f>BD73+BD75+BD76+BD77+BD78+BD79+BD80+BD81+BD84+BD107+BD108+BD109+BD111</f>
        <v>21.481</v>
      </c>
      <c r="BE22" s="207">
        <f>BE73+BE75+BE76+BE77+BE78+BE79+BE80+BE81+BE84+BE107+BE108+BE109+BE111</f>
        <v>0</v>
      </c>
      <c r="BF22" s="207">
        <f t="shared" si="5"/>
        <v>0</v>
      </c>
      <c r="BG22" s="207">
        <f t="shared" si="5"/>
        <v>0</v>
      </c>
      <c r="BH22" s="207">
        <f t="shared" si="5"/>
        <v>0</v>
      </c>
      <c r="BI22" s="207">
        <f t="shared" si="5"/>
        <v>0</v>
      </c>
      <c r="BJ22" s="208"/>
      <c r="BK22" s="208">
        <f>BK73+BK75+BK76+BK77+BK78+BK79+BK80+BK81+BK84+BK107+BK108+BK109+BK111</f>
        <v>71.13799999999999</v>
      </c>
      <c r="BL22" s="207">
        <f t="shared" si="5"/>
        <v>3.66</v>
      </c>
      <c r="BM22" s="207">
        <f t="shared" si="5"/>
        <v>0</v>
      </c>
      <c r="BN22" s="207">
        <f t="shared" si="5"/>
        <v>0.72</v>
      </c>
      <c r="BO22" s="207">
        <f t="shared" si="5"/>
        <v>0</v>
      </c>
      <c r="BP22" s="207">
        <f t="shared" si="5"/>
        <v>0</v>
      </c>
      <c r="BQ22" s="208"/>
      <c r="BR22" s="208">
        <f>BR73+BR75+BR76+BR77+BR78+BR79+BR80+BR81+BR84+BR107+BR108+BR109+BR111</f>
        <v>70.8</v>
      </c>
      <c r="BS22" s="207">
        <f t="shared" si="5"/>
        <v>2.8600000000000003</v>
      </c>
      <c r="BT22" s="207">
        <f t="shared" si="5"/>
        <v>0</v>
      </c>
      <c r="BU22" s="207">
        <f t="shared" si="5"/>
        <v>0.72</v>
      </c>
      <c r="BV22" s="207">
        <f t="shared" si="5"/>
        <v>0</v>
      </c>
      <c r="BW22" s="207">
        <f t="shared" si="5"/>
        <v>0</v>
      </c>
      <c r="BX22" s="202"/>
    </row>
    <row r="23" spans="1:76" s="227" customFormat="1" ht="60" customHeight="1">
      <c r="A23" s="161" t="s">
        <v>471</v>
      </c>
      <c r="B23" s="162" t="s">
        <v>472</v>
      </c>
      <c r="C23" s="188"/>
      <c r="D23" s="188"/>
      <c r="E23" s="240"/>
      <c r="F23" s="232"/>
      <c r="G23" s="232"/>
      <c r="H23" s="232"/>
      <c r="I23" s="232"/>
      <c r="J23" s="232"/>
      <c r="K23" s="232"/>
      <c r="L23" s="232"/>
      <c r="M23" s="232"/>
      <c r="N23" s="232"/>
      <c r="O23" s="232"/>
      <c r="P23" s="232"/>
      <c r="Q23" s="232"/>
      <c r="R23" s="232"/>
      <c r="S23" s="232"/>
      <c r="T23" s="240"/>
      <c r="U23" s="240"/>
      <c r="V23" s="242"/>
      <c r="W23" s="242"/>
      <c r="X23" s="242"/>
      <c r="Y23" s="242"/>
      <c r="Z23" s="242"/>
      <c r="AA23" s="240"/>
      <c r="AB23" s="240"/>
      <c r="AC23" s="242"/>
      <c r="AD23" s="242"/>
      <c r="AE23" s="242"/>
      <c r="AF23" s="242"/>
      <c r="AG23" s="242"/>
      <c r="AH23" s="240"/>
      <c r="AI23" s="240"/>
      <c r="AJ23" s="242"/>
      <c r="AK23" s="242"/>
      <c r="AL23" s="242"/>
      <c r="AM23" s="242"/>
      <c r="AN23" s="242"/>
      <c r="AO23" s="240"/>
      <c r="AP23" s="240"/>
      <c r="AQ23" s="242"/>
      <c r="AR23" s="242"/>
      <c r="AS23" s="242"/>
      <c r="AT23" s="242"/>
      <c r="AU23" s="242"/>
      <c r="AV23" s="240"/>
      <c r="AW23" s="240"/>
      <c r="AX23" s="242"/>
      <c r="AY23" s="242"/>
      <c r="AZ23" s="242"/>
      <c r="BA23" s="242"/>
      <c r="BB23" s="242"/>
      <c r="BC23" s="240"/>
      <c r="BD23" s="240"/>
      <c r="BE23" s="242"/>
      <c r="BF23" s="242"/>
      <c r="BG23" s="242"/>
      <c r="BH23" s="242"/>
      <c r="BI23" s="242"/>
      <c r="BJ23" s="240"/>
      <c r="BK23" s="240"/>
      <c r="BL23" s="242"/>
      <c r="BM23" s="242"/>
      <c r="BN23" s="242"/>
      <c r="BO23" s="242"/>
      <c r="BP23" s="242"/>
      <c r="BQ23" s="240"/>
      <c r="BR23" s="240"/>
      <c r="BS23" s="242"/>
      <c r="BT23" s="242"/>
      <c r="BU23" s="242"/>
      <c r="BV23" s="242"/>
      <c r="BW23" s="242"/>
      <c r="BX23" s="232"/>
    </row>
    <row r="24" spans="1:76" s="215" customFormat="1" ht="39.75" customHeight="1">
      <c r="A24" s="164" t="s">
        <v>473</v>
      </c>
      <c r="B24" s="165" t="s">
        <v>474</v>
      </c>
      <c r="C24" s="189"/>
      <c r="D24" s="189">
        <f>D139+D140+D141+D142+D143</f>
        <v>10.666</v>
      </c>
      <c r="E24" s="209">
        <f>E139+E140+E141+E142+E143</f>
        <v>0.513</v>
      </c>
      <c r="F24" s="203"/>
      <c r="G24" s="203"/>
      <c r="H24" s="203"/>
      <c r="I24" s="203"/>
      <c r="J24" s="203"/>
      <c r="K24" s="203"/>
      <c r="L24" s="203"/>
      <c r="M24" s="203"/>
      <c r="N24" s="203"/>
      <c r="O24" s="203"/>
      <c r="P24" s="203"/>
      <c r="Q24" s="203"/>
      <c r="R24" s="203"/>
      <c r="S24" s="203"/>
      <c r="T24" s="209"/>
      <c r="U24" s="209">
        <f>U139+U140+U141+U142+U143</f>
        <v>0</v>
      </c>
      <c r="V24" s="210">
        <f aca="true" t="shared" si="6" ref="V24:AY24">V139+V140+V141+V142+V143</f>
        <v>0</v>
      </c>
      <c r="W24" s="210">
        <f t="shared" si="6"/>
        <v>0</v>
      </c>
      <c r="X24" s="210">
        <f t="shared" si="6"/>
        <v>0</v>
      </c>
      <c r="Y24" s="210">
        <f t="shared" si="6"/>
        <v>0</v>
      </c>
      <c r="Z24" s="210">
        <f t="shared" si="6"/>
        <v>0</v>
      </c>
      <c r="AA24" s="209"/>
      <c r="AB24" s="209">
        <f>AB139+AB140+AB141+AB142+AB143</f>
        <v>0</v>
      </c>
      <c r="AC24" s="210">
        <f t="shared" si="6"/>
        <v>0</v>
      </c>
      <c r="AD24" s="210">
        <f t="shared" si="6"/>
        <v>0</v>
      </c>
      <c r="AE24" s="210">
        <f t="shared" si="6"/>
        <v>0</v>
      </c>
      <c r="AF24" s="210">
        <f t="shared" si="6"/>
        <v>0</v>
      </c>
      <c r="AG24" s="210">
        <f t="shared" si="6"/>
        <v>0</v>
      </c>
      <c r="AH24" s="209"/>
      <c r="AI24" s="209">
        <f>AI139+AI140+AI141+AI142+AI143</f>
        <v>0.513</v>
      </c>
      <c r="AJ24" s="210">
        <f t="shared" si="6"/>
        <v>0.4</v>
      </c>
      <c r="AK24" s="210">
        <f t="shared" si="6"/>
        <v>0</v>
      </c>
      <c r="AL24" s="210">
        <f t="shared" si="6"/>
        <v>0</v>
      </c>
      <c r="AM24" s="210">
        <f t="shared" si="6"/>
        <v>0</v>
      </c>
      <c r="AN24" s="210">
        <f t="shared" si="6"/>
        <v>0</v>
      </c>
      <c r="AO24" s="209"/>
      <c r="AP24" s="209">
        <f>AP139+AP140+AP141+AP142+AP143</f>
        <v>0.606</v>
      </c>
      <c r="AQ24" s="210">
        <f t="shared" si="6"/>
        <v>0.4</v>
      </c>
      <c r="AR24" s="210">
        <f t="shared" si="6"/>
        <v>0</v>
      </c>
      <c r="AS24" s="210">
        <f t="shared" si="6"/>
        <v>0</v>
      </c>
      <c r="AT24" s="210">
        <f t="shared" si="6"/>
        <v>0</v>
      </c>
      <c r="AU24" s="210">
        <f t="shared" si="6"/>
        <v>0</v>
      </c>
      <c r="AV24" s="209"/>
      <c r="AW24" s="209">
        <f>AW139+AW140+AW141+AW142+AW143</f>
        <v>10.153</v>
      </c>
      <c r="AX24" s="210">
        <f t="shared" si="6"/>
        <v>3.7199999999999998</v>
      </c>
      <c r="AY24" s="210">
        <f t="shared" si="6"/>
        <v>0</v>
      </c>
      <c r="AZ24" s="210">
        <f aca="true" t="shared" si="7" ref="AZ24:BW24">AZ139+AZ140+AZ141+AZ142+AZ143</f>
        <v>0</v>
      </c>
      <c r="BA24" s="210">
        <f t="shared" si="7"/>
        <v>0</v>
      </c>
      <c r="BB24" s="210">
        <f t="shared" si="7"/>
        <v>0</v>
      </c>
      <c r="BC24" s="209"/>
      <c r="BD24" s="209">
        <f>BD139+BD140+BD141+BD142+BD143</f>
        <v>0</v>
      </c>
      <c r="BE24" s="210">
        <f>BE139+BE140+BE141+BE142+BE143</f>
        <v>0</v>
      </c>
      <c r="BF24" s="210">
        <f t="shared" si="7"/>
        <v>0</v>
      </c>
      <c r="BG24" s="210">
        <f t="shared" si="7"/>
        <v>0</v>
      </c>
      <c r="BH24" s="210">
        <f t="shared" si="7"/>
        <v>0</v>
      </c>
      <c r="BI24" s="210">
        <f t="shared" si="7"/>
        <v>0</v>
      </c>
      <c r="BJ24" s="209"/>
      <c r="BK24" s="209">
        <f>BK139+BK140+BK141+BK142+BK143</f>
        <v>10.666</v>
      </c>
      <c r="BL24" s="210">
        <f t="shared" si="7"/>
        <v>4.12</v>
      </c>
      <c r="BM24" s="210">
        <f t="shared" si="7"/>
        <v>0</v>
      </c>
      <c r="BN24" s="210">
        <f t="shared" si="7"/>
        <v>0</v>
      </c>
      <c r="BO24" s="210">
        <f t="shared" si="7"/>
        <v>0</v>
      </c>
      <c r="BP24" s="210">
        <f t="shared" si="7"/>
        <v>0</v>
      </c>
      <c r="BQ24" s="209"/>
      <c r="BR24" s="209">
        <f>BR139+BR140+BR141+BR142+BR143</f>
        <v>0.513</v>
      </c>
      <c r="BS24" s="210">
        <f t="shared" si="7"/>
        <v>0.4</v>
      </c>
      <c r="BT24" s="210">
        <f t="shared" si="7"/>
        <v>0</v>
      </c>
      <c r="BU24" s="210">
        <f t="shared" si="7"/>
        <v>0</v>
      </c>
      <c r="BV24" s="210">
        <f t="shared" si="7"/>
        <v>0</v>
      </c>
      <c r="BW24" s="210">
        <f t="shared" si="7"/>
        <v>0</v>
      </c>
      <c r="BX24" s="203"/>
    </row>
    <row r="25" spans="1:76" s="230" customFormat="1" ht="39.75" customHeight="1">
      <c r="A25" s="170" t="s">
        <v>475</v>
      </c>
      <c r="B25" s="171" t="s">
        <v>476</v>
      </c>
      <c r="C25" s="190"/>
      <c r="D25" s="190"/>
      <c r="E25" s="241"/>
      <c r="F25" s="233"/>
      <c r="G25" s="233"/>
      <c r="H25" s="233"/>
      <c r="I25" s="233"/>
      <c r="J25" s="233"/>
      <c r="K25" s="233"/>
      <c r="L25" s="233"/>
      <c r="M25" s="233"/>
      <c r="N25" s="233"/>
      <c r="O25" s="233"/>
      <c r="P25" s="233"/>
      <c r="Q25" s="233"/>
      <c r="R25" s="233"/>
      <c r="S25" s="233"/>
      <c r="T25" s="241"/>
      <c r="U25" s="241"/>
      <c r="V25" s="243"/>
      <c r="W25" s="243"/>
      <c r="X25" s="243"/>
      <c r="Y25" s="243"/>
      <c r="Z25" s="243"/>
      <c r="AA25" s="241"/>
      <c r="AB25" s="241"/>
      <c r="AC25" s="243"/>
      <c r="AD25" s="243"/>
      <c r="AE25" s="243"/>
      <c r="AF25" s="243"/>
      <c r="AG25" s="243"/>
      <c r="AH25" s="241"/>
      <c r="AI25" s="241"/>
      <c r="AJ25" s="243"/>
      <c r="AK25" s="243"/>
      <c r="AL25" s="243"/>
      <c r="AM25" s="243"/>
      <c r="AN25" s="243"/>
      <c r="AO25" s="241"/>
      <c r="AP25" s="241"/>
      <c r="AQ25" s="243"/>
      <c r="AR25" s="243"/>
      <c r="AS25" s="243"/>
      <c r="AT25" s="243"/>
      <c r="AU25" s="243"/>
      <c r="AV25" s="241"/>
      <c r="AW25" s="241"/>
      <c r="AX25" s="243"/>
      <c r="AY25" s="243"/>
      <c r="AZ25" s="243"/>
      <c r="BA25" s="243"/>
      <c r="BB25" s="243"/>
      <c r="BC25" s="241"/>
      <c r="BD25" s="241"/>
      <c r="BE25" s="243"/>
      <c r="BF25" s="243"/>
      <c r="BG25" s="243"/>
      <c r="BH25" s="243"/>
      <c r="BI25" s="243"/>
      <c r="BJ25" s="241"/>
      <c r="BK25" s="241"/>
      <c r="BL25" s="243"/>
      <c r="BM25" s="243"/>
      <c r="BN25" s="243"/>
      <c r="BO25" s="243"/>
      <c r="BP25" s="243"/>
      <c r="BQ25" s="241"/>
      <c r="BR25" s="241"/>
      <c r="BS25" s="243"/>
      <c r="BT25" s="243"/>
      <c r="BU25" s="243"/>
      <c r="BV25" s="243"/>
      <c r="BW25" s="243"/>
      <c r="BX25" s="233"/>
    </row>
    <row r="26" spans="1:76" s="216" customFormat="1" ht="30" customHeight="1">
      <c r="A26" s="167" t="s">
        <v>477</v>
      </c>
      <c r="B26" s="168" t="s">
        <v>481</v>
      </c>
      <c r="C26" s="186"/>
      <c r="D26" s="186">
        <f>D149+D150</f>
        <v>2.478</v>
      </c>
      <c r="E26" s="213">
        <f>E149+E150+E151</f>
        <v>6.334</v>
      </c>
      <c r="F26" s="204"/>
      <c r="G26" s="204"/>
      <c r="H26" s="204"/>
      <c r="I26" s="204"/>
      <c r="J26" s="204"/>
      <c r="K26" s="204"/>
      <c r="L26" s="204"/>
      <c r="M26" s="204"/>
      <c r="N26" s="204"/>
      <c r="O26" s="204"/>
      <c r="P26" s="204"/>
      <c r="Q26" s="204"/>
      <c r="R26" s="204"/>
      <c r="S26" s="204"/>
      <c r="T26" s="213"/>
      <c r="U26" s="213">
        <f>U149+U150</f>
        <v>1.683</v>
      </c>
      <c r="V26" s="211">
        <f aca="true" t="shared" si="8" ref="V26:AY26">V149+V150</f>
        <v>0</v>
      </c>
      <c r="W26" s="211">
        <f t="shared" si="8"/>
        <v>0</v>
      </c>
      <c r="X26" s="211">
        <f t="shared" si="8"/>
        <v>0</v>
      </c>
      <c r="Y26" s="211">
        <f t="shared" si="8"/>
        <v>0</v>
      </c>
      <c r="Z26" s="211">
        <f t="shared" si="8"/>
        <v>0</v>
      </c>
      <c r="AA26" s="213"/>
      <c r="AB26" s="213">
        <f>AB149+AB150</f>
        <v>0</v>
      </c>
      <c r="AC26" s="211">
        <f t="shared" si="8"/>
        <v>0</v>
      </c>
      <c r="AD26" s="211">
        <f t="shared" si="8"/>
        <v>0</v>
      </c>
      <c r="AE26" s="211">
        <f t="shared" si="8"/>
        <v>0</v>
      </c>
      <c r="AF26" s="211">
        <f t="shared" si="8"/>
        <v>0</v>
      </c>
      <c r="AG26" s="211">
        <f t="shared" si="8"/>
        <v>0</v>
      </c>
      <c r="AH26" s="213"/>
      <c r="AI26" s="213">
        <f>AI149+AI150</f>
        <v>0.795</v>
      </c>
      <c r="AJ26" s="211">
        <f t="shared" si="8"/>
        <v>0</v>
      </c>
      <c r="AK26" s="211">
        <f t="shared" si="8"/>
        <v>0</v>
      </c>
      <c r="AL26" s="211">
        <f t="shared" si="8"/>
        <v>0</v>
      </c>
      <c r="AM26" s="211">
        <f t="shared" si="8"/>
        <v>0</v>
      </c>
      <c r="AN26" s="211">
        <f t="shared" si="8"/>
        <v>0</v>
      </c>
      <c r="AO26" s="213"/>
      <c r="AP26" s="213">
        <f>AP149+AP150</f>
        <v>0.847</v>
      </c>
      <c r="AQ26" s="211">
        <f t="shared" si="8"/>
        <v>0</v>
      </c>
      <c r="AR26" s="211">
        <f t="shared" si="8"/>
        <v>0</v>
      </c>
      <c r="AS26" s="211">
        <f t="shared" si="8"/>
        <v>0</v>
      </c>
      <c r="AT26" s="211">
        <f t="shared" si="8"/>
        <v>0</v>
      </c>
      <c r="AU26" s="211">
        <f t="shared" si="8"/>
        <v>0</v>
      </c>
      <c r="AV26" s="213"/>
      <c r="AW26" s="213">
        <f>AW149+AW150</f>
        <v>0</v>
      </c>
      <c r="AX26" s="211">
        <f t="shared" si="8"/>
        <v>0</v>
      </c>
      <c r="AY26" s="211">
        <f t="shared" si="8"/>
        <v>0</v>
      </c>
      <c r="AZ26" s="211">
        <f aca="true" t="shared" si="9" ref="AZ26:BW26">AZ149+AZ150</f>
        <v>0</v>
      </c>
      <c r="BA26" s="211">
        <f t="shared" si="9"/>
        <v>0</v>
      </c>
      <c r="BB26" s="211">
        <f t="shared" si="9"/>
        <v>0</v>
      </c>
      <c r="BC26" s="213"/>
      <c r="BD26" s="213">
        <f>BD149+BD150+BD151</f>
        <v>3.856</v>
      </c>
      <c r="BE26" s="211">
        <f>BE149+BE150+BE151</f>
        <v>0</v>
      </c>
      <c r="BF26" s="211">
        <f t="shared" si="9"/>
        <v>0</v>
      </c>
      <c r="BG26" s="211">
        <f t="shared" si="9"/>
        <v>0</v>
      </c>
      <c r="BH26" s="211">
        <f t="shared" si="9"/>
        <v>0</v>
      </c>
      <c r="BI26" s="211">
        <f t="shared" si="9"/>
        <v>0</v>
      </c>
      <c r="BJ26" s="213"/>
      <c r="BK26" s="213">
        <f>BK149+BK150</f>
        <v>2.478</v>
      </c>
      <c r="BL26" s="211">
        <f t="shared" si="9"/>
        <v>0</v>
      </c>
      <c r="BM26" s="211">
        <f t="shared" si="9"/>
        <v>0</v>
      </c>
      <c r="BN26" s="211">
        <f t="shared" si="9"/>
        <v>0</v>
      </c>
      <c r="BO26" s="211">
        <f t="shared" si="9"/>
        <v>0</v>
      </c>
      <c r="BP26" s="211">
        <f t="shared" si="9"/>
        <v>0</v>
      </c>
      <c r="BQ26" s="213"/>
      <c r="BR26" s="213">
        <f>BR149+BR150+BR151</f>
        <v>6.334</v>
      </c>
      <c r="BS26" s="211">
        <f t="shared" si="9"/>
        <v>0</v>
      </c>
      <c r="BT26" s="211">
        <f t="shared" si="9"/>
        <v>0</v>
      </c>
      <c r="BU26" s="211">
        <f t="shared" si="9"/>
        <v>0</v>
      </c>
      <c r="BV26" s="211">
        <f t="shared" si="9"/>
        <v>0</v>
      </c>
      <c r="BW26" s="211">
        <f t="shared" si="9"/>
        <v>0</v>
      </c>
      <c r="BX26" s="204"/>
    </row>
    <row r="27" spans="1:76" ht="30" customHeight="1">
      <c r="A27" s="153"/>
      <c r="B27" s="154"/>
      <c r="C27" s="187"/>
      <c r="D27" s="99"/>
      <c r="E27" s="198"/>
      <c r="F27" s="196"/>
      <c r="G27" s="196"/>
      <c r="H27" s="196"/>
      <c r="I27" s="196"/>
      <c r="J27" s="196"/>
      <c r="K27" s="196"/>
      <c r="L27" s="196"/>
      <c r="M27" s="196"/>
      <c r="N27" s="196"/>
      <c r="O27" s="196"/>
      <c r="P27" s="196"/>
      <c r="Q27" s="196"/>
      <c r="R27" s="196"/>
      <c r="S27" s="196"/>
      <c r="T27" s="198"/>
      <c r="U27" s="198"/>
      <c r="V27" s="212"/>
      <c r="W27" s="212"/>
      <c r="X27" s="212"/>
      <c r="Y27" s="212"/>
      <c r="Z27" s="212"/>
      <c r="AA27" s="198"/>
      <c r="AB27" s="198"/>
      <c r="AC27" s="212"/>
      <c r="AD27" s="212"/>
      <c r="AE27" s="212"/>
      <c r="AF27" s="212"/>
      <c r="AG27" s="212"/>
      <c r="AH27" s="198"/>
      <c r="AI27" s="198"/>
      <c r="AJ27" s="212"/>
      <c r="AK27" s="212"/>
      <c r="AL27" s="212"/>
      <c r="AM27" s="212"/>
      <c r="AN27" s="212"/>
      <c r="AO27" s="198"/>
      <c r="AP27" s="198"/>
      <c r="AQ27" s="212"/>
      <c r="AR27" s="212"/>
      <c r="AS27" s="212"/>
      <c r="AT27" s="212"/>
      <c r="AU27" s="212"/>
      <c r="AV27" s="198"/>
      <c r="AW27" s="198"/>
      <c r="AX27" s="212"/>
      <c r="AY27" s="212"/>
      <c r="AZ27" s="212"/>
      <c r="BA27" s="212"/>
      <c r="BB27" s="212"/>
      <c r="BC27" s="198"/>
      <c r="BD27" s="198"/>
      <c r="BE27" s="212"/>
      <c r="BF27" s="212"/>
      <c r="BG27" s="212"/>
      <c r="BH27" s="212"/>
      <c r="BI27" s="212"/>
      <c r="BJ27" s="198"/>
      <c r="BK27" s="198"/>
      <c r="BL27" s="212"/>
      <c r="BM27" s="212"/>
      <c r="BN27" s="212"/>
      <c r="BO27" s="212"/>
      <c r="BP27" s="212"/>
      <c r="BQ27" s="198"/>
      <c r="BR27" s="198"/>
      <c r="BS27" s="212"/>
      <c r="BT27" s="212"/>
      <c r="BU27" s="212"/>
      <c r="BV27" s="212"/>
      <c r="BW27" s="212"/>
      <c r="BX27" s="99"/>
    </row>
    <row r="28" spans="1:76" ht="30" customHeight="1">
      <c r="A28" s="153" t="s">
        <v>326</v>
      </c>
      <c r="B28" s="154" t="s">
        <v>358</v>
      </c>
      <c r="C28" s="187"/>
      <c r="D28" s="99"/>
      <c r="E28" s="198"/>
      <c r="F28" s="196"/>
      <c r="G28" s="196"/>
      <c r="H28" s="196"/>
      <c r="I28" s="196"/>
      <c r="J28" s="196"/>
      <c r="K28" s="196"/>
      <c r="L28" s="196"/>
      <c r="M28" s="196"/>
      <c r="N28" s="196"/>
      <c r="O28" s="196"/>
      <c r="P28" s="196"/>
      <c r="Q28" s="196"/>
      <c r="R28" s="196"/>
      <c r="S28" s="196"/>
      <c r="T28" s="198"/>
      <c r="U28" s="198"/>
      <c r="V28" s="212"/>
      <c r="W28" s="212"/>
      <c r="X28" s="212"/>
      <c r="Y28" s="212"/>
      <c r="Z28" s="212"/>
      <c r="AA28" s="198"/>
      <c r="AB28" s="198"/>
      <c r="AC28" s="212"/>
      <c r="AD28" s="212"/>
      <c r="AE28" s="212"/>
      <c r="AF28" s="212"/>
      <c r="AG28" s="212"/>
      <c r="AH28" s="198"/>
      <c r="AI28" s="198"/>
      <c r="AJ28" s="212"/>
      <c r="AK28" s="212"/>
      <c r="AL28" s="212"/>
      <c r="AM28" s="212"/>
      <c r="AN28" s="212"/>
      <c r="AO28" s="198"/>
      <c r="AP28" s="198"/>
      <c r="AQ28" s="212"/>
      <c r="AR28" s="212"/>
      <c r="AS28" s="212"/>
      <c r="AT28" s="212"/>
      <c r="AU28" s="212"/>
      <c r="AV28" s="198"/>
      <c r="AW28" s="198"/>
      <c r="AX28" s="212"/>
      <c r="AY28" s="212"/>
      <c r="AZ28" s="212"/>
      <c r="BA28" s="212"/>
      <c r="BB28" s="212"/>
      <c r="BC28" s="198"/>
      <c r="BD28" s="198"/>
      <c r="BE28" s="212"/>
      <c r="BF28" s="212"/>
      <c r="BG28" s="212"/>
      <c r="BH28" s="212"/>
      <c r="BI28" s="212"/>
      <c r="BJ28" s="198"/>
      <c r="BK28" s="198"/>
      <c r="BL28" s="212"/>
      <c r="BM28" s="212"/>
      <c r="BN28" s="212"/>
      <c r="BO28" s="212"/>
      <c r="BP28" s="212"/>
      <c r="BQ28" s="198"/>
      <c r="BR28" s="198"/>
      <c r="BS28" s="212"/>
      <c r="BT28" s="212"/>
      <c r="BU28" s="212"/>
      <c r="BV28" s="212"/>
      <c r="BW28" s="212"/>
      <c r="BX28" s="99"/>
    </row>
    <row r="29" spans="1:76" ht="30" customHeight="1">
      <c r="A29" s="153" t="s">
        <v>327</v>
      </c>
      <c r="B29" s="154" t="s">
        <v>482</v>
      </c>
      <c r="C29" s="187"/>
      <c r="D29" s="99"/>
      <c r="E29" s="198"/>
      <c r="F29" s="196"/>
      <c r="G29" s="196"/>
      <c r="H29" s="196"/>
      <c r="I29" s="196"/>
      <c r="J29" s="196"/>
      <c r="K29" s="196"/>
      <c r="L29" s="196"/>
      <c r="M29" s="196"/>
      <c r="N29" s="196"/>
      <c r="O29" s="196"/>
      <c r="P29" s="196"/>
      <c r="Q29" s="196"/>
      <c r="R29" s="196"/>
      <c r="S29" s="196"/>
      <c r="T29" s="198"/>
      <c r="U29" s="198"/>
      <c r="V29" s="212"/>
      <c r="W29" s="212"/>
      <c r="X29" s="212"/>
      <c r="Y29" s="212"/>
      <c r="Z29" s="212"/>
      <c r="AA29" s="198"/>
      <c r="AB29" s="198"/>
      <c r="AC29" s="212"/>
      <c r="AD29" s="212"/>
      <c r="AE29" s="212"/>
      <c r="AF29" s="212"/>
      <c r="AG29" s="212"/>
      <c r="AH29" s="198"/>
      <c r="AI29" s="198"/>
      <c r="AJ29" s="212"/>
      <c r="AK29" s="212"/>
      <c r="AL29" s="212"/>
      <c r="AM29" s="212"/>
      <c r="AN29" s="212"/>
      <c r="AO29" s="198"/>
      <c r="AP29" s="198"/>
      <c r="AQ29" s="212"/>
      <c r="AR29" s="212"/>
      <c r="AS29" s="212"/>
      <c r="AT29" s="212"/>
      <c r="AU29" s="212"/>
      <c r="AV29" s="198"/>
      <c r="AW29" s="198"/>
      <c r="AX29" s="212"/>
      <c r="AY29" s="212"/>
      <c r="AZ29" s="212"/>
      <c r="BA29" s="212"/>
      <c r="BB29" s="212"/>
      <c r="BC29" s="198"/>
      <c r="BD29" s="198"/>
      <c r="BE29" s="212"/>
      <c r="BF29" s="212"/>
      <c r="BG29" s="212"/>
      <c r="BH29" s="212"/>
      <c r="BI29" s="212"/>
      <c r="BJ29" s="198"/>
      <c r="BK29" s="198"/>
      <c r="BL29" s="212"/>
      <c r="BM29" s="212"/>
      <c r="BN29" s="212"/>
      <c r="BO29" s="212"/>
      <c r="BP29" s="212"/>
      <c r="BQ29" s="198"/>
      <c r="BR29" s="198"/>
      <c r="BS29" s="212"/>
      <c r="BT29" s="212"/>
      <c r="BU29" s="212"/>
      <c r="BV29" s="212"/>
      <c r="BW29" s="212"/>
      <c r="BX29" s="99"/>
    </row>
    <row r="30" spans="1:76" ht="39.75" customHeight="1">
      <c r="A30" s="153" t="s">
        <v>329</v>
      </c>
      <c r="B30" s="154" t="s">
        <v>483</v>
      </c>
      <c r="C30" s="187"/>
      <c r="D30" s="99"/>
      <c r="E30" s="198"/>
      <c r="F30" s="196"/>
      <c r="G30" s="196"/>
      <c r="H30" s="196"/>
      <c r="I30" s="196"/>
      <c r="J30" s="196"/>
      <c r="K30" s="196"/>
      <c r="L30" s="196"/>
      <c r="M30" s="196"/>
      <c r="N30" s="196"/>
      <c r="O30" s="196"/>
      <c r="P30" s="196"/>
      <c r="Q30" s="196"/>
      <c r="R30" s="196"/>
      <c r="S30" s="196"/>
      <c r="T30" s="198"/>
      <c r="U30" s="198"/>
      <c r="V30" s="212"/>
      <c r="W30" s="212"/>
      <c r="X30" s="212"/>
      <c r="Y30" s="212"/>
      <c r="Z30" s="212"/>
      <c r="AA30" s="198"/>
      <c r="AB30" s="198"/>
      <c r="AC30" s="212"/>
      <c r="AD30" s="212"/>
      <c r="AE30" s="212"/>
      <c r="AF30" s="212"/>
      <c r="AG30" s="212"/>
      <c r="AH30" s="198"/>
      <c r="AI30" s="198"/>
      <c r="AJ30" s="212"/>
      <c r="AK30" s="212"/>
      <c r="AL30" s="212"/>
      <c r="AM30" s="212"/>
      <c r="AN30" s="212"/>
      <c r="AO30" s="198"/>
      <c r="AP30" s="198"/>
      <c r="AQ30" s="212"/>
      <c r="AR30" s="212"/>
      <c r="AS30" s="212"/>
      <c r="AT30" s="212"/>
      <c r="AU30" s="212"/>
      <c r="AV30" s="198"/>
      <c r="AW30" s="198"/>
      <c r="AX30" s="212"/>
      <c r="AY30" s="212"/>
      <c r="AZ30" s="212"/>
      <c r="BA30" s="212"/>
      <c r="BB30" s="212"/>
      <c r="BC30" s="198"/>
      <c r="BD30" s="198"/>
      <c r="BE30" s="212"/>
      <c r="BF30" s="212"/>
      <c r="BG30" s="212"/>
      <c r="BH30" s="212"/>
      <c r="BI30" s="212"/>
      <c r="BJ30" s="198"/>
      <c r="BK30" s="198"/>
      <c r="BL30" s="212"/>
      <c r="BM30" s="212"/>
      <c r="BN30" s="212"/>
      <c r="BO30" s="212"/>
      <c r="BP30" s="212"/>
      <c r="BQ30" s="198"/>
      <c r="BR30" s="198"/>
      <c r="BS30" s="212"/>
      <c r="BT30" s="212"/>
      <c r="BU30" s="212"/>
      <c r="BV30" s="212"/>
      <c r="BW30" s="212"/>
      <c r="BX30" s="99"/>
    </row>
    <row r="31" spans="1:76" ht="60" customHeight="1" hidden="1" outlineLevel="1">
      <c r="A31" s="153" t="s">
        <v>359</v>
      </c>
      <c r="B31" s="154" t="s">
        <v>484</v>
      </c>
      <c r="C31" s="187"/>
      <c r="D31" s="99"/>
      <c r="E31" s="198"/>
      <c r="F31" s="196"/>
      <c r="G31" s="196"/>
      <c r="H31" s="196"/>
      <c r="I31" s="196"/>
      <c r="J31" s="196"/>
      <c r="K31" s="196"/>
      <c r="L31" s="196"/>
      <c r="M31" s="196"/>
      <c r="N31" s="196"/>
      <c r="O31" s="196"/>
      <c r="P31" s="196"/>
      <c r="Q31" s="196"/>
      <c r="R31" s="196"/>
      <c r="S31" s="196"/>
      <c r="T31" s="198"/>
      <c r="U31" s="198"/>
      <c r="V31" s="212"/>
      <c r="W31" s="212"/>
      <c r="X31" s="212"/>
      <c r="Y31" s="212"/>
      <c r="Z31" s="212"/>
      <c r="AA31" s="198"/>
      <c r="AB31" s="198"/>
      <c r="AC31" s="212"/>
      <c r="AD31" s="212"/>
      <c r="AE31" s="212"/>
      <c r="AF31" s="212"/>
      <c r="AG31" s="212"/>
      <c r="AH31" s="198"/>
      <c r="AI31" s="198"/>
      <c r="AJ31" s="212"/>
      <c r="AK31" s="212"/>
      <c r="AL31" s="212"/>
      <c r="AM31" s="212"/>
      <c r="AN31" s="212"/>
      <c r="AO31" s="198"/>
      <c r="AP31" s="198"/>
      <c r="AQ31" s="212"/>
      <c r="AR31" s="212"/>
      <c r="AS31" s="212"/>
      <c r="AT31" s="212"/>
      <c r="AU31" s="212"/>
      <c r="AV31" s="198"/>
      <c r="AW31" s="198"/>
      <c r="AX31" s="212"/>
      <c r="AY31" s="212"/>
      <c r="AZ31" s="212"/>
      <c r="BA31" s="212"/>
      <c r="BB31" s="212"/>
      <c r="BC31" s="198"/>
      <c r="BD31" s="198"/>
      <c r="BE31" s="212"/>
      <c r="BF31" s="212"/>
      <c r="BG31" s="212"/>
      <c r="BH31" s="212"/>
      <c r="BI31" s="212"/>
      <c r="BJ31" s="198"/>
      <c r="BK31" s="198"/>
      <c r="BL31" s="212"/>
      <c r="BM31" s="212"/>
      <c r="BN31" s="212"/>
      <c r="BO31" s="212"/>
      <c r="BP31" s="212"/>
      <c r="BQ31" s="198"/>
      <c r="BR31" s="198"/>
      <c r="BS31" s="212"/>
      <c r="BT31" s="212"/>
      <c r="BU31" s="212"/>
      <c r="BV31" s="212"/>
      <c r="BW31" s="212"/>
      <c r="BX31" s="99"/>
    </row>
    <row r="32" spans="1:76" ht="60" customHeight="1" hidden="1" outlineLevel="1">
      <c r="A32" s="153" t="s">
        <v>360</v>
      </c>
      <c r="B32" s="154" t="s">
        <v>485</v>
      </c>
      <c r="C32" s="187"/>
      <c r="D32" s="99"/>
      <c r="E32" s="198"/>
      <c r="F32" s="196"/>
      <c r="G32" s="196"/>
      <c r="H32" s="196"/>
      <c r="I32" s="196"/>
      <c r="J32" s="196"/>
      <c r="K32" s="196"/>
      <c r="L32" s="196"/>
      <c r="M32" s="196"/>
      <c r="N32" s="196"/>
      <c r="O32" s="196"/>
      <c r="P32" s="196"/>
      <c r="Q32" s="196"/>
      <c r="R32" s="196"/>
      <c r="S32" s="196"/>
      <c r="T32" s="198"/>
      <c r="U32" s="198"/>
      <c r="V32" s="212"/>
      <c r="W32" s="212"/>
      <c r="X32" s="212"/>
      <c r="Y32" s="212"/>
      <c r="Z32" s="212"/>
      <c r="AA32" s="198"/>
      <c r="AB32" s="198"/>
      <c r="AC32" s="212"/>
      <c r="AD32" s="212"/>
      <c r="AE32" s="212"/>
      <c r="AF32" s="212"/>
      <c r="AG32" s="212"/>
      <c r="AH32" s="198"/>
      <c r="AI32" s="198"/>
      <c r="AJ32" s="212"/>
      <c r="AK32" s="212"/>
      <c r="AL32" s="212"/>
      <c r="AM32" s="212"/>
      <c r="AN32" s="212"/>
      <c r="AO32" s="198"/>
      <c r="AP32" s="198"/>
      <c r="AQ32" s="212"/>
      <c r="AR32" s="212"/>
      <c r="AS32" s="212"/>
      <c r="AT32" s="212"/>
      <c r="AU32" s="212"/>
      <c r="AV32" s="198"/>
      <c r="AW32" s="198"/>
      <c r="AX32" s="212"/>
      <c r="AY32" s="212"/>
      <c r="AZ32" s="212"/>
      <c r="BA32" s="212"/>
      <c r="BB32" s="212"/>
      <c r="BC32" s="198"/>
      <c r="BD32" s="198"/>
      <c r="BE32" s="212"/>
      <c r="BF32" s="212"/>
      <c r="BG32" s="212"/>
      <c r="BH32" s="212"/>
      <c r="BI32" s="212"/>
      <c r="BJ32" s="198"/>
      <c r="BK32" s="198"/>
      <c r="BL32" s="212"/>
      <c r="BM32" s="212"/>
      <c r="BN32" s="212"/>
      <c r="BO32" s="212"/>
      <c r="BP32" s="212"/>
      <c r="BQ32" s="198"/>
      <c r="BR32" s="198"/>
      <c r="BS32" s="212"/>
      <c r="BT32" s="212"/>
      <c r="BU32" s="212"/>
      <c r="BV32" s="212"/>
      <c r="BW32" s="212"/>
      <c r="BX32" s="99"/>
    </row>
    <row r="33" spans="1:76" ht="39.75" customHeight="1" hidden="1" outlineLevel="1">
      <c r="A33" s="153" t="s">
        <v>361</v>
      </c>
      <c r="B33" s="154" t="s">
        <v>486</v>
      </c>
      <c r="C33" s="187"/>
      <c r="D33" s="99"/>
      <c r="E33" s="198"/>
      <c r="F33" s="196"/>
      <c r="G33" s="196"/>
      <c r="H33" s="196"/>
      <c r="I33" s="196"/>
      <c r="J33" s="196"/>
      <c r="K33" s="196"/>
      <c r="L33" s="196"/>
      <c r="M33" s="196"/>
      <c r="N33" s="196"/>
      <c r="O33" s="196"/>
      <c r="P33" s="196"/>
      <c r="Q33" s="196"/>
      <c r="R33" s="196"/>
      <c r="S33" s="196"/>
      <c r="T33" s="198"/>
      <c r="U33" s="198"/>
      <c r="V33" s="212"/>
      <c r="W33" s="212"/>
      <c r="X33" s="212"/>
      <c r="Y33" s="212"/>
      <c r="Z33" s="212"/>
      <c r="AA33" s="198"/>
      <c r="AB33" s="198"/>
      <c r="AC33" s="212"/>
      <c r="AD33" s="212"/>
      <c r="AE33" s="212"/>
      <c r="AF33" s="212"/>
      <c r="AG33" s="212"/>
      <c r="AH33" s="198"/>
      <c r="AI33" s="198"/>
      <c r="AJ33" s="212"/>
      <c r="AK33" s="212"/>
      <c r="AL33" s="212"/>
      <c r="AM33" s="212"/>
      <c r="AN33" s="212"/>
      <c r="AO33" s="198"/>
      <c r="AP33" s="198"/>
      <c r="AQ33" s="212"/>
      <c r="AR33" s="212"/>
      <c r="AS33" s="212"/>
      <c r="AT33" s="212"/>
      <c r="AU33" s="212"/>
      <c r="AV33" s="198"/>
      <c r="AW33" s="198"/>
      <c r="AX33" s="212"/>
      <c r="AY33" s="212"/>
      <c r="AZ33" s="212"/>
      <c r="BA33" s="212"/>
      <c r="BB33" s="212"/>
      <c r="BC33" s="198"/>
      <c r="BD33" s="198"/>
      <c r="BE33" s="212"/>
      <c r="BF33" s="212"/>
      <c r="BG33" s="212"/>
      <c r="BH33" s="212"/>
      <c r="BI33" s="212"/>
      <c r="BJ33" s="198"/>
      <c r="BK33" s="198"/>
      <c r="BL33" s="212"/>
      <c r="BM33" s="212"/>
      <c r="BN33" s="212"/>
      <c r="BO33" s="212"/>
      <c r="BP33" s="212"/>
      <c r="BQ33" s="198"/>
      <c r="BR33" s="198"/>
      <c r="BS33" s="212"/>
      <c r="BT33" s="212"/>
      <c r="BU33" s="212"/>
      <c r="BV33" s="212"/>
      <c r="BW33" s="212"/>
      <c r="BX33" s="99"/>
    </row>
    <row r="34" spans="1:76" ht="30" customHeight="1" hidden="1" outlineLevel="1">
      <c r="A34" s="155" t="s">
        <v>361</v>
      </c>
      <c r="B34" s="156" t="s">
        <v>487</v>
      </c>
      <c r="C34" s="182"/>
      <c r="D34" s="99"/>
      <c r="E34" s="198"/>
      <c r="F34" s="196"/>
      <c r="G34" s="196"/>
      <c r="H34" s="196"/>
      <c r="I34" s="196"/>
      <c r="J34" s="196"/>
      <c r="K34" s="196"/>
      <c r="L34" s="196"/>
      <c r="M34" s="196"/>
      <c r="N34" s="196"/>
      <c r="O34" s="196"/>
      <c r="P34" s="196"/>
      <c r="Q34" s="196"/>
      <c r="R34" s="196"/>
      <c r="S34" s="196"/>
      <c r="T34" s="198"/>
      <c r="U34" s="198"/>
      <c r="V34" s="212"/>
      <c r="W34" s="212"/>
      <c r="X34" s="212"/>
      <c r="Y34" s="212"/>
      <c r="Z34" s="212"/>
      <c r="AA34" s="198"/>
      <c r="AB34" s="198"/>
      <c r="AC34" s="212"/>
      <c r="AD34" s="212"/>
      <c r="AE34" s="212"/>
      <c r="AF34" s="212"/>
      <c r="AG34" s="212"/>
      <c r="AH34" s="198"/>
      <c r="AI34" s="198"/>
      <c r="AJ34" s="212"/>
      <c r="AK34" s="212"/>
      <c r="AL34" s="212"/>
      <c r="AM34" s="212"/>
      <c r="AN34" s="212"/>
      <c r="AO34" s="198"/>
      <c r="AP34" s="198"/>
      <c r="AQ34" s="212"/>
      <c r="AR34" s="212"/>
      <c r="AS34" s="212"/>
      <c r="AT34" s="212"/>
      <c r="AU34" s="212"/>
      <c r="AV34" s="198"/>
      <c r="AW34" s="198"/>
      <c r="AX34" s="212"/>
      <c r="AY34" s="212"/>
      <c r="AZ34" s="212"/>
      <c r="BA34" s="212"/>
      <c r="BB34" s="212"/>
      <c r="BC34" s="198"/>
      <c r="BD34" s="198"/>
      <c r="BE34" s="212"/>
      <c r="BF34" s="212"/>
      <c r="BG34" s="212"/>
      <c r="BH34" s="212"/>
      <c r="BI34" s="212"/>
      <c r="BJ34" s="198"/>
      <c r="BK34" s="198"/>
      <c r="BL34" s="212"/>
      <c r="BM34" s="212"/>
      <c r="BN34" s="212"/>
      <c r="BO34" s="212"/>
      <c r="BP34" s="212"/>
      <c r="BQ34" s="198"/>
      <c r="BR34" s="198"/>
      <c r="BS34" s="212"/>
      <c r="BT34" s="212"/>
      <c r="BU34" s="212"/>
      <c r="BV34" s="212"/>
      <c r="BW34" s="212"/>
      <c r="BX34" s="99"/>
    </row>
    <row r="35" spans="1:76" ht="30" customHeight="1" hidden="1" outlineLevel="1">
      <c r="A35" s="155" t="s">
        <v>361</v>
      </c>
      <c r="B35" s="156" t="s">
        <v>487</v>
      </c>
      <c r="C35" s="182"/>
      <c r="D35" s="99"/>
      <c r="E35" s="198"/>
      <c r="F35" s="196"/>
      <c r="G35" s="196"/>
      <c r="H35" s="196"/>
      <c r="I35" s="196"/>
      <c r="J35" s="196"/>
      <c r="K35" s="196"/>
      <c r="L35" s="196"/>
      <c r="M35" s="196"/>
      <c r="N35" s="196"/>
      <c r="O35" s="196"/>
      <c r="P35" s="196"/>
      <c r="Q35" s="196"/>
      <c r="R35" s="196"/>
      <c r="S35" s="196"/>
      <c r="T35" s="198"/>
      <c r="U35" s="198"/>
      <c r="V35" s="212"/>
      <c r="W35" s="212"/>
      <c r="X35" s="212"/>
      <c r="Y35" s="212"/>
      <c r="Z35" s="212"/>
      <c r="AA35" s="198"/>
      <c r="AB35" s="198"/>
      <c r="AC35" s="212"/>
      <c r="AD35" s="212"/>
      <c r="AE35" s="212"/>
      <c r="AF35" s="212"/>
      <c r="AG35" s="212"/>
      <c r="AH35" s="198"/>
      <c r="AI35" s="198"/>
      <c r="AJ35" s="212"/>
      <c r="AK35" s="212"/>
      <c r="AL35" s="212"/>
      <c r="AM35" s="212"/>
      <c r="AN35" s="212"/>
      <c r="AO35" s="198"/>
      <c r="AP35" s="198"/>
      <c r="AQ35" s="212"/>
      <c r="AR35" s="212"/>
      <c r="AS35" s="212"/>
      <c r="AT35" s="212"/>
      <c r="AU35" s="212"/>
      <c r="AV35" s="198"/>
      <c r="AW35" s="198"/>
      <c r="AX35" s="212"/>
      <c r="AY35" s="212"/>
      <c r="AZ35" s="212"/>
      <c r="BA35" s="212"/>
      <c r="BB35" s="212"/>
      <c r="BC35" s="198"/>
      <c r="BD35" s="198"/>
      <c r="BE35" s="212"/>
      <c r="BF35" s="212"/>
      <c r="BG35" s="212"/>
      <c r="BH35" s="212"/>
      <c r="BI35" s="212"/>
      <c r="BJ35" s="198"/>
      <c r="BK35" s="198"/>
      <c r="BL35" s="212"/>
      <c r="BM35" s="212"/>
      <c r="BN35" s="212"/>
      <c r="BO35" s="212"/>
      <c r="BP35" s="212"/>
      <c r="BQ35" s="198"/>
      <c r="BR35" s="198"/>
      <c r="BS35" s="212"/>
      <c r="BT35" s="212"/>
      <c r="BU35" s="212"/>
      <c r="BV35" s="212"/>
      <c r="BW35" s="212"/>
      <c r="BX35" s="99"/>
    </row>
    <row r="36" spans="1:76" ht="30" customHeight="1" hidden="1" outlineLevel="1">
      <c r="A36" s="155" t="s">
        <v>536</v>
      </c>
      <c r="B36" s="156" t="s">
        <v>536</v>
      </c>
      <c r="C36" s="182"/>
      <c r="D36" s="99"/>
      <c r="E36" s="198"/>
      <c r="F36" s="196"/>
      <c r="G36" s="196"/>
      <c r="H36" s="196"/>
      <c r="I36" s="196"/>
      <c r="J36" s="196"/>
      <c r="K36" s="196"/>
      <c r="L36" s="196"/>
      <c r="M36" s="196"/>
      <c r="N36" s="196"/>
      <c r="O36" s="196"/>
      <c r="P36" s="196"/>
      <c r="Q36" s="196"/>
      <c r="R36" s="196"/>
      <c r="S36" s="196"/>
      <c r="T36" s="198"/>
      <c r="U36" s="198"/>
      <c r="V36" s="212"/>
      <c r="W36" s="212"/>
      <c r="X36" s="212"/>
      <c r="Y36" s="212"/>
      <c r="Z36" s="212"/>
      <c r="AA36" s="198"/>
      <c r="AB36" s="198"/>
      <c r="AC36" s="212"/>
      <c r="AD36" s="212"/>
      <c r="AE36" s="212"/>
      <c r="AF36" s="212"/>
      <c r="AG36" s="212"/>
      <c r="AH36" s="198"/>
      <c r="AI36" s="198"/>
      <c r="AJ36" s="212"/>
      <c r="AK36" s="212"/>
      <c r="AL36" s="212"/>
      <c r="AM36" s="212"/>
      <c r="AN36" s="212"/>
      <c r="AO36" s="198"/>
      <c r="AP36" s="198"/>
      <c r="AQ36" s="212"/>
      <c r="AR36" s="212"/>
      <c r="AS36" s="212"/>
      <c r="AT36" s="212"/>
      <c r="AU36" s="212"/>
      <c r="AV36" s="198"/>
      <c r="AW36" s="198"/>
      <c r="AX36" s="212"/>
      <c r="AY36" s="212"/>
      <c r="AZ36" s="212"/>
      <c r="BA36" s="212"/>
      <c r="BB36" s="212"/>
      <c r="BC36" s="198"/>
      <c r="BD36" s="198"/>
      <c r="BE36" s="212"/>
      <c r="BF36" s="212"/>
      <c r="BG36" s="212"/>
      <c r="BH36" s="212"/>
      <c r="BI36" s="212"/>
      <c r="BJ36" s="198"/>
      <c r="BK36" s="198"/>
      <c r="BL36" s="212"/>
      <c r="BM36" s="212"/>
      <c r="BN36" s="212"/>
      <c r="BO36" s="212"/>
      <c r="BP36" s="212"/>
      <c r="BQ36" s="198"/>
      <c r="BR36" s="198"/>
      <c r="BS36" s="212"/>
      <c r="BT36" s="212"/>
      <c r="BU36" s="212"/>
      <c r="BV36" s="212"/>
      <c r="BW36" s="212"/>
      <c r="BX36" s="99"/>
    </row>
    <row r="37" spans="1:76" ht="39.75" customHeight="1" collapsed="1">
      <c r="A37" s="153" t="s">
        <v>330</v>
      </c>
      <c r="B37" s="154" t="s">
        <v>488</v>
      </c>
      <c r="C37" s="187"/>
      <c r="D37" s="99"/>
      <c r="E37" s="198"/>
      <c r="F37" s="196"/>
      <c r="G37" s="196"/>
      <c r="H37" s="196"/>
      <c r="I37" s="196"/>
      <c r="J37" s="196"/>
      <c r="K37" s="196"/>
      <c r="L37" s="196"/>
      <c r="M37" s="196"/>
      <c r="N37" s="196"/>
      <c r="O37" s="196"/>
      <c r="P37" s="196"/>
      <c r="Q37" s="196"/>
      <c r="R37" s="196"/>
      <c r="S37" s="196"/>
      <c r="T37" s="198"/>
      <c r="U37" s="198"/>
      <c r="V37" s="212"/>
      <c r="W37" s="212"/>
      <c r="X37" s="212"/>
      <c r="Y37" s="212"/>
      <c r="Z37" s="212"/>
      <c r="AA37" s="198"/>
      <c r="AB37" s="198"/>
      <c r="AC37" s="212"/>
      <c r="AD37" s="212"/>
      <c r="AE37" s="212"/>
      <c r="AF37" s="212"/>
      <c r="AG37" s="212"/>
      <c r="AH37" s="198"/>
      <c r="AI37" s="198"/>
      <c r="AJ37" s="212"/>
      <c r="AK37" s="212"/>
      <c r="AL37" s="212"/>
      <c r="AM37" s="212"/>
      <c r="AN37" s="212"/>
      <c r="AO37" s="198"/>
      <c r="AP37" s="198"/>
      <c r="AQ37" s="212"/>
      <c r="AR37" s="212"/>
      <c r="AS37" s="212"/>
      <c r="AT37" s="212"/>
      <c r="AU37" s="212"/>
      <c r="AV37" s="198"/>
      <c r="AW37" s="198"/>
      <c r="AX37" s="212"/>
      <c r="AY37" s="212"/>
      <c r="AZ37" s="212"/>
      <c r="BA37" s="212"/>
      <c r="BB37" s="212"/>
      <c r="BC37" s="198"/>
      <c r="BD37" s="198"/>
      <c r="BE37" s="212"/>
      <c r="BF37" s="212"/>
      <c r="BG37" s="212"/>
      <c r="BH37" s="212"/>
      <c r="BI37" s="212"/>
      <c r="BJ37" s="198"/>
      <c r="BK37" s="198"/>
      <c r="BL37" s="212"/>
      <c r="BM37" s="212"/>
      <c r="BN37" s="212"/>
      <c r="BO37" s="212"/>
      <c r="BP37" s="212"/>
      <c r="BQ37" s="198"/>
      <c r="BR37" s="198"/>
      <c r="BS37" s="212"/>
      <c r="BT37" s="212"/>
      <c r="BU37" s="212"/>
      <c r="BV37" s="212"/>
      <c r="BW37" s="212"/>
      <c r="BX37" s="99"/>
    </row>
    <row r="38" spans="1:76" ht="60" customHeight="1" hidden="1" outlineLevel="1">
      <c r="A38" s="153" t="s">
        <v>363</v>
      </c>
      <c r="B38" s="154" t="s">
        <v>489</v>
      </c>
      <c r="C38" s="187"/>
      <c r="D38" s="99"/>
      <c r="E38" s="198"/>
      <c r="F38" s="196"/>
      <c r="G38" s="196"/>
      <c r="H38" s="196"/>
      <c r="I38" s="196"/>
      <c r="J38" s="196"/>
      <c r="K38" s="196"/>
      <c r="L38" s="196"/>
      <c r="M38" s="196"/>
      <c r="N38" s="196"/>
      <c r="O38" s="196"/>
      <c r="P38" s="196"/>
      <c r="Q38" s="196"/>
      <c r="R38" s="196"/>
      <c r="S38" s="196"/>
      <c r="T38" s="198"/>
      <c r="U38" s="198"/>
      <c r="V38" s="212"/>
      <c r="W38" s="212"/>
      <c r="X38" s="212"/>
      <c r="Y38" s="212"/>
      <c r="Z38" s="212"/>
      <c r="AA38" s="198"/>
      <c r="AB38" s="198"/>
      <c r="AC38" s="212"/>
      <c r="AD38" s="212"/>
      <c r="AE38" s="212"/>
      <c r="AF38" s="212"/>
      <c r="AG38" s="212"/>
      <c r="AH38" s="198"/>
      <c r="AI38" s="198"/>
      <c r="AJ38" s="212"/>
      <c r="AK38" s="212"/>
      <c r="AL38" s="212"/>
      <c r="AM38" s="212"/>
      <c r="AN38" s="212"/>
      <c r="AO38" s="198"/>
      <c r="AP38" s="198"/>
      <c r="AQ38" s="212"/>
      <c r="AR38" s="212"/>
      <c r="AS38" s="212"/>
      <c r="AT38" s="212"/>
      <c r="AU38" s="212"/>
      <c r="AV38" s="198"/>
      <c r="AW38" s="198"/>
      <c r="AX38" s="212"/>
      <c r="AY38" s="212"/>
      <c r="AZ38" s="212"/>
      <c r="BA38" s="212"/>
      <c r="BB38" s="212"/>
      <c r="BC38" s="198"/>
      <c r="BD38" s="198"/>
      <c r="BE38" s="212"/>
      <c r="BF38" s="212"/>
      <c r="BG38" s="212"/>
      <c r="BH38" s="212"/>
      <c r="BI38" s="212"/>
      <c r="BJ38" s="198"/>
      <c r="BK38" s="198"/>
      <c r="BL38" s="212"/>
      <c r="BM38" s="212"/>
      <c r="BN38" s="212"/>
      <c r="BO38" s="212"/>
      <c r="BP38" s="212"/>
      <c r="BQ38" s="198"/>
      <c r="BR38" s="198"/>
      <c r="BS38" s="212"/>
      <c r="BT38" s="212"/>
      <c r="BU38" s="212"/>
      <c r="BV38" s="212"/>
      <c r="BW38" s="212"/>
      <c r="BX38" s="99"/>
    </row>
    <row r="39" spans="1:76" ht="30" customHeight="1" hidden="1" outlineLevel="1">
      <c r="A39" s="155" t="s">
        <v>363</v>
      </c>
      <c r="B39" s="156" t="s">
        <v>487</v>
      </c>
      <c r="C39" s="182"/>
      <c r="D39" s="99"/>
      <c r="E39" s="198"/>
      <c r="F39" s="196"/>
      <c r="G39" s="196"/>
      <c r="H39" s="196"/>
      <c r="I39" s="196"/>
      <c r="J39" s="196"/>
      <c r="K39" s="196"/>
      <c r="L39" s="196"/>
      <c r="M39" s="196"/>
      <c r="N39" s="196"/>
      <c r="O39" s="196"/>
      <c r="P39" s="196"/>
      <c r="Q39" s="196"/>
      <c r="R39" s="196"/>
      <c r="S39" s="196"/>
      <c r="T39" s="198"/>
      <c r="U39" s="198"/>
      <c r="V39" s="212"/>
      <c r="W39" s="212"/>
      <c r="X39" s="212"/>
      <c r="Y39" s="212"/>
      <c r="Z39" s="212"/>
      <c r="AA39" s="198"/>
      <c r="AB39" s="198"/>
      <c r="AC39" s="212"/>
      <c r="AD39" s="212"/>
      <c r="AE39" s="212"/>
      <c r="AF39" s="212"/>
      <c r="AG39" s="212"/>
      <c r="AH39" s="198"/>
      <c r="AI39" s="198"/>
      <c r="AJ39" s="212"/>
      <c r="AK39" s="212"/>
      <c r="AL39" s="212"/>
      <c r="AM39" s="212"/>
      <c r="AN39" s="212"/>
      <c r="AO39" s="198"/>
      <c r="AP39" s="198"/>
      <c r="AQ39" s="212"/>
      <c r="AR39" s="212"/>
      <c r="AS39" s="212"/>
      <c r="AT39" s="212"/>
      <c r="AU39" s="212"/>
      <c r="AV39" s="198"/>
      <c r="AW39" s="198"/>
      <c r="AX39" s="212"/>
      <c r="AY39" s="212"/>
      <c r="AZ39" s="212"/>
      <c r="BA39" s="212"/>
      <c r="BB39" s="212"/>
      <c r="BC39" s="198"/>
      <c r="BD39" s="198"/>
      <c r="BE39" s="212"/>
      <c r="BF39" s="212"/>
      <c r="BG39" s="212"/>
      <c r="BH39" s="212"/>
      <c r="BI39" s="212"/>
      <c r="BJ39" s="198"/>
      <c r="BK39" s="198"/>
      <c r="BL39" s="212"/>
      <c r="BM39" s="212"/>
      <c r="BN39" s="212"/>
      <c r="BO39" s="212"/>
      <c r="BP39" s="212"/>
      <c r="BQ39" s="198"/>
      <c r="BR39" s="198"/>
      <c r="BS39" s="212"/>
      <c r="BT39" s="212"/>
      <c r="BU39" s="212"/>
      <c r="BV39" s="212"/>
      <c r="BW39" s="212"/>
      <c r="BX39" s="99"/>
    </row>
    <row r="40" spans="1:76" ht="30" customHeight="1" hidden="1" outlineLevel="1">
      <c r="A40" s="155" t="s">
        <v>363</v>
      </c>
      <c r="B40" s="156" t="s">
        <v>487</v>
      </c>
      <c r="C40" s="182"/>
      <c r="D40" s="99"/>
      <c r="E40" s="198"/>
      <c r="F40" s="196"/>
      <c r="G40" s="196"/>
      <c r="H40" s="196"/>
      <c r="I40" s="196"/>
      <c r="J40" s="196"/>
      <c r="K40" s="196"/>
      <c r="L40" s="196"/>
      <c r="M40" s="196"/>
      <c r="N40" s="196"/>
      <c r="O40" s="196"/>
      <c r="P40" s="196"/>
      <c r="Q40" s="196"/>
      <c r="R40" s="196"/>
      <c r="S40" s="196"/>
      <c r="T40" s="198"/>
      <c r="U40" s="198"/>
      <c r="V40" s="212"/>
      <c r="W40" s="212"/>
      <c r="X40" s="212"/>
      <c r="Y40" s="212"/>
      <c r="Z40" s="212"/>
      <c r="AA40" s="198"/>
      <c r="AB40" s="198"/>
      <c r="AC40" s="212"/>
      <c r="AD40" s="212"/>
      <c r="AE40" s="212"/>
      <c r="AF40" s="212"/>
      <c r="AG40" s="212"/>
      <c r="AH40" s="198"/>
      <c r="AI40" s="198"/>
      <c r="AJ40" s="212"/>
      <c r="AK40" s="212"/>
      <c r="AL40" s="212"/>
      <c r="AM40" s="212"/>
      <c r="AN40" s="212"/>
      <c r="AO40" s="198"/>
      <c r="AP40" s="198"/>
      <c r="AQ40" s="212"/>
      <c r="AR40" s="212"/>
      <c r="AS40" s="212"/>
      <c r="AT40" s="212"/>
      <c r="AU40" s="212"/>
      <c r="AV40" s="198"/>
      <c r="AW40" s="198"/>
      <c r="AX40" s="212"/>
      <c r="AY40" s="212"/>
      <c r="AZ40" s="212"/>
      <c r="BA40" s="212"/>
      <c r="BB40" s="212"/>
      <c r="BC40" s="198"/>
      <c r="BD40" s="198"/>
      <c r="BE40" s="212"/>
      <c r="BF40" s="212"/>
      <c r="BG40" s="212"/>
      <c r="BH40" s="212"/>
      <c r="BI40" s="212"/>
      <c r="BJ40" s="198"/>
      <c r="BK40" s="198"/>
      <c r="BL40" s="212"/>
      <c r="BM40" s="212"/>
      <c r="BN40" s="212"/>
      <c r="BO40" s="212"/>
      <c r="BP40" s="212"/>
      <c r="BQ40" s="198"/>
      <c r="BR40" s="198"/>
      <c r="BS40" s="212"/>
      <c r="BT40" s="212"/>
      <c r="BU40" s="212"/>
      <c r="BV40" s="212"/>
      <c r="BW40" s="212"/>
      <c r="BX40" s="99"/>
    </row>
    <row r="41" spans="1:76" ht="30" customHeight="1" hidden="1" outlineLevel="1">
      <c r="A41" s="155" t="s">
        <v>536</v>
      </c>
      <c r="B41" s="156" t="s">
        <v>536</v>
      </c>
      <c r="C41" s="182"/>
      <c r="D41" s="99"/>
      <c r="E41" s="198"/>
      <c r="F41" s="196"/>
      <c r="G41" s="196"/>
      <c r="H41" s="196"/>
      <c r="I41" s="196"/>
      <c r="J41" s="196"/>
      <c r="K41" s="196"/>
      <c r="L41" s="196"/>
      <c r="M41" s="196"/>
      <c r="N41" s="196"/>
      <c r="O41" s="196"/>
      <c r="P41" s="196"/>
      <c r="Q41" s="196"/>
      <c r="R41" s="196"/>
      <c r="S41" s="196"/>
      <c r="T41" s="198"/>
      <c r="U41" s="198"/>
      <c r="V41" s="212"/>
      <c r="W41" s="212"/>
      <c r="X41" s="212"/>
      <c r="Y41" s="212"/>
      <c r="Z41" s="212"/>
      <c r="AA41" s="198"/>
      <c r="AB41" s="198"/>
      <c r="AC41" s="212"/>
      <c r="AD41" s="212"/>
      <c r="AE41" s="212"/>
      <c r="AF41" s="212"/>
      <c r="AG41" s="212"/>
      <c r="AH41" s="198"/>
      <c r="AI41" s="198"/>
      <c r="AJ41" s="212"/>
      <c r="AK41" s="212"/>
      <c r="AL41" s="212"/>
      <c r="AM41" s="212"/>
      <c r="AN41" s="212"/>
      <c r="AO41" s="198"/>
      <c r="AP41" s="198"/>
      <c r="AQ41" s="212"/>
      <c r="AR41" s="212"/>
      <c r="AS41" s="212"/>
      <c r="AT41" s="212"/>
      <c r="AU41" s="212"/>
      <c r="AV41" s="198"/>
      <c r="AW41" s="198"/>
      <c r="AX41" s="212"/>
      <c r="AY41" s="212"/>
      <c r="AZ41" s="212"/>
      <c r="BA41" s="212"/>
      <c r="BB41" s="212"/>
      <c r="BC41" s="198"/>
      <c r="BD41" s="198"/>
      <c r="BE41" s="212"/>
      <c r="BF41" s="212"/>
      <c r="BG41" s="212"/>
      <c r="BH41" s="212"/>
      <c r="BI41" s="212"/>
      <c r="BJ41" s="198"/>
      <c r="BK41" s="198"/>
      <c r="BL41" s="212"/>
      <c r="BM41" s="212"/>
      <c r="BN41" s="212"/>
      <c r="BO41" s="212"/>
      <c r="BP41" s="212"/>
      <c r="BQ41" s="198"/>
      <c r="BR41" s="198"/>
      <c r="BS41" s="212"/>
      <c r="BT41" s="212"/>
      <c r="BU41" s="212"/>
      <c r="BV41" s="212"/>
      <c r="BW41" s="212"/>
      <c r="BX41" s="99"/>
    </row>
    <row r="42" spans="1:76" ht="39.75" customHeight="1" hidden="1" outlineLevel="1">
      <c r="A42" s="153" t="s">
        <v>364</v>
      </c>
      <c r="B42" s="154" t="s">
        <v>490</v>
      </c>
      <c r="C42" s="187"/>
      <c r="D42" s="99"/>
      <c r="E42" s="198"/>
      <c r="F42" s="196"/>
      <c r="G42" s="196"/>
      <c r="H42" s="196"/>
      <c r="I42" s="196"/>
      <c r="J42" s="196"/>
      <c r="K42" s="196"/>
      <c r="L42" s="196"/>
      <c r="M42" s="196"/>
      <c r="N42" s="196"/>
      <c r="O42" s="196"/>
      <c r="P42" s="196"/>
      <c r="Q42" s="196"/>
      <c r="R42" s="196"/>
      <c r="S42" s="196"/>
      <c r="T42" s="198"/>
      <c r="U42" s="198"/>
      <c r="V42" s="212"/>
      <c r="W42" s="212"/>
      <c r="X42" s="212"/>
      <c r="Y42" s="212"/>
      <c r="Z42" s="212"/>
      <c r="AA42" s="198"/>
      <c r="AB42" s="198"/>
      <c r="AC42" s="212"/>
      <c r="AD42" s="212"/>
      <c r="AE42" s="212"/>
      <c r="AF42" s="212"/>
      <c r="AG42" s="212"/>
      <c r="AH42" s="198"/>
      <c r="AI42" s="198"/>
      <c r="AJ42" s="212"/>
      <c r="AK42" s="212"/>
      <c r="AL42" s="212"/>
      <c r="AM42" s="212"/>
      <c r="AN42" s="212"/>
      <c r="AO42" s="198"/>
      <c r="AP42" s="198"/>
      <c r="AQ42" s="212"/>
      <c r="AR42" s="212"/>
      <c r="AS42" s="212"/>
      <c r="AT42" s="212"/>
      <c r="AU42" s="212"/>
      <c r="AV42" s="198"/>
      <c r="AW42" s="198"/>
      <c r="AX42" s="212"/>
      <c r="AY42" s="212"/>
      <c r="AZ42" s="212"/>
      <c r="BA42" s="212"/>
      <c r="BB42" s="212"/>
      <c r="BC42" s="198"/>
      <c r="BD42" s="198"/>
      <c r="BE42" s="212"/>
      <c r="BF42" s="212"/>
      <c r="BG42" s="212"/>
      <c r="BH42" s="212"/>
      <c r="BI42" s="212"/>
      <c r="BJ42" s="198"/>
      <c r="BK42" s="198"/>
      <c r="BL42" s="212"/>
      <c r="BM42" s="212"/>
      <c r="BN42" s="212"/>
      <c r="BO42" s="212"/>
      <c r="BP42" s="212"/>
      <c r="BQ42" s="198"/>
      <c r="BR42" s="198"/>
      <c r="BS42" s="212"/>
      <c r="BT42" s="212"/>
      <c r="BU42" s="212"/>
      <c r="BV42" s="212"/>
      <c r="BW42" s="212"/>
      <c r="BX42" s="99"/>
    </row>
    <row r="43" spans="1:76" ht="30" customHeight="1" hidden="1" outlineLevel="1">
      <c r="A43" s="155" t="s">
        <v>364</v>
      </c>
      <c r="B43" s="156" t="s">
        <v>487</v>
      </c>
      <c r="C43" s="182"/>
      <c r="D43" s="99"/>
      <c r="E43" s="198"/>
      <c r="F43" s="196"/>
      <c r="G43" s="196"/>
      <c r="H43" s="196"/>
      <c r="I43" s="196"/>
      <c r="J43" s="196"/>
      <c r="K43" s="196"/>
      <c r="L43" s="196"/>
      <c r="M43" s="196"/>
      <c r="N43" s="196"/>
      <c r="O43" s="196"/>
      <c r="P43" s="196"/>
      <c r="Q43" s="196"/>
      <c r="R43" s="196"/>
      <c r="S43" s="196"/>
      <c r="T43" s="198"/>
      <c r="U43" s="198"/>
      <c r="V43" s="212"/>
      <c r="W43" s="212"/>
      <c r="X43" s="212"/>
      <c r="Y43" s="212"/>
      <c r="Z43" s="212"/>
      <c r="AA43" s="198"/>
      <c r="AB43" s="198"/>
      <c r="AC43" s="212"/>
      <c r="AD43" s="212"/>
      <c r="AE43" s="212"/>
      <c r="AF43" s="212"/>
      <c r="AG43" s="212"/>
      <c r="AH43" s="198"/>
      <c r="AI43" s="198"/>
      <c r="AJ43" s="212"/>
      <c r="AK43" s="212"/>
      <c r="AL43" s="212"/>
      <c r="AM43" s="212"/>
      <c r="AN43" s="212"/>
      <c r="AO43" s="198"/>
      <c r="AP43" s="198"/>
      <c r="AQ43" s="212"/>
      <c r="AR43" s="212"/>
      <c r="AS43" s="212"/>
      <c r="AT43" s="212"/>
      <c r="AU43" s="212"/>
      <c r="AV43" s="198"/>
      <c r="AW43" s="198"/>
      <c r="AX43" s="212"/>
      <c r="AY43" s="212"/>
      <c r="AZ43" s="212"/>
      <c r="BA43" s="212"/>
      <c r="BB43" s="212"/>
      <c r="BC43" s="198"/>
      <c r="BD43" s="198"/>
      <c r="BE43" s="212"/>
      <c r="BF43" s="212"/>
      <c r="BG43" s="212"/>
      <c r="BH43" s="212"/>
      <c r="BI43" s="212"/>
      <c r="BJ43" s="198"/>
      <c r="BK43" s="198"/>
      <c r="BL43" s="212"/>
      <c r="BM43" s="212"/>
      <c r="BN43" s="212"/>
      <c r="BO43" s="212"/>
      <c r="BP43" s="212"/>
      <c r="BQ43" s="198"/>
      <c r="BR43" s="198"/>
      <c r="BS43" s="212"/>
      <c r="BT43" s="212"/>
      <c r="BU43" s="212"/>
      <c r="BV43" s="212"/>
      <c r="BW43" s="212"/>
      <c r="BX43" s="99"/>
    </row>
    <row r="44" spans="1:76" ht="30" customHeight="1" hidden="1" outlineLevel="1">
      <c r="A44" s="155" t="s">
        <v>364</v>
      </c>
      <c r="B44" s="156" t="s">
        <v>487</v>
      </c>
      <c r="C44" s="182"/>
      <c r="D44" s="99"/>
      <c r="E44" s="198"/>
      <c r="F44" s="196"/>
      <c r="G44" s="196"/>
      <c r="H44" s="196"/>
      <c r="I44" s="196"/>
      <c r="J44" s="196"/>
      <c r="K44" s="196"/>
      <c r="L44" s="196"/>
      <c r="M44" s="196"/>
      <c r="N44" s="196"/>
      <c r="O44" s="196"/>
      <c r="P44" s="196"/>
      <c r="Q44" s="196"/>
      <c r="R44" s="196"/>
      <c r="S44" s="196"/>
      <c r="T44" s="198"/>
      <c r="U44" s="198"/>
      <c r="V44" s="212"/>
      <c r="W44" s="212"/>
      <c r="X44" s="212"/>
      <c r="Y44" s="212"/>
      <c r="Z44" s="212"/>
      <c r="AA44" s="198"/>
      <c r="AB44" s="198"/>
      <c r="AC44" s="212"/>
      <c r="AD44" s="212"/>
      <c r="AE44" s="212"/>
      <c r="AF44" s="212"/>
      <c r="AG44" s="212"/>
      <c r="AH44" s="198"/>
      <c r="AI44" s="198"/>
      <c r="AJ44" s="212"/>
      <c r="AK44" s="212"/>
      <c r="AL44" s="212"/>
      <c r="AM44" s="212"/>
      <c r="AN44" s="212"/>
      <c r="AO44" s="198"/>
      <c r="AP44" s="198"/>
      <c r="AQ44" s="212"/>
      <c r="AR44" s="212"/>
      <c r="AS44" s="212"/>
      <c r="AT44" s="212"/>
      <c r="AU44" s="212"/>
      <c r="AV44" s="198"/>
      <c r="AW44" s="198"/>
      <c r="AX44" s="212"/>
      <c r="AY44" s="212"/>
      <c r="AZ44" s="212"/>
      <c r="BA44" s="212"/>
      <c r="BB44" s="212"/>
      <c r="BC44" s="198"/>
      <c r="BD44" s="198"/>
      <c r="BE44" s="212"/>
      <c r="BF44" s="212"/>
      <c r="BG44" s="212"/>
      <c r="BH44" s="212"/>
      <c r="BI44" s="212"/>
      <c r="BJ44" s="198"/>
      <c r="BK44" s="198"/>
      <c r="BL44" s="212"/>
      <c r="BM44" s="212"/>
      <c r="BN44" s="212"/>
      <c r="BO44" s="212"/>
      <c r="BP44" s="212"/>
      <c r="BQ44" s="198"/>
      <c r="BR44" s="198"/>
      <c r="BS44" s="212"/>
      <c r="BT44" s="212"/>
      <c r="BU44" s="212"/>
      <c r="BV44" s="212"/>
      <c r="BW44" s="212"/>
      <c r="BX44" s="99"/>
    </row>
    <row r="45" spans="1:76" ht="30" customHeight="1" hidden="1" outlineLevel="1">
      <c r="A45" s="155" t="s">
        <v>536</v>
      </c>
      <c r="B45" s="156" t="s">
        <v>536</v>
      </c>
      <c r="C45" s="182"/>
      <c r="D45" s="99"/>
      <c r="E45" s="198"/>
      <c r="F45" s="196"/>
      <c r="G45" s="196"/>
      <c r="H45" s="196"/>
      <c r="I45" s="196"/>
      <c r="J45" s="196"/>
      <c r="K45" s="196"/>
      <c r="L45" s="196"/>
      <c r="M45" s="196"/>
      <c r="N45" s="196"/>
      <c r="O45" s="196"/>
      <c r="P45" s="196"/>
      <c r="Q45" s="196"/>
      <c r="R45" s="196"/>
      <c r="S45" s="196"/>
      <c r="T45" s="198"/>
      <c r="U45" s="198"/>
      <c r="V45" s="212"/>
      <c r="W45" s="212"/>
      <c r="X45" s="212"/>
      <c r="Y45" s="212"/>
      <c r="Z45" s="212"/>
      <c r="AA45" s="198"/>
      <c r="AB45" s="198"/>
      <c r="AC45" s="212"/>
      <c r="AD45" s="212"/>
      <c r="AE45" s="212"/>
      <c r="AF45" s="212"/>
      <c r="AG45" s="212"/>
      <c r="AH45" s="198"/>
      <c r="AI45" s="198"/>
      <c r="AJ45" s="212"/>
      <c r="AK45" s="212"/>
      <c r="AL45" s="212"/>
      <c r="AM45" s="212"/>
      <c r="AN45" s="212"/>
      <c r="AO45" s="198"/>
      <c r="AP45" s="198"/>
      <c r="AQ45" s="212"/>
      <c r="AR45" s="212"/>
      <c r="AS45" s="212"/>
      <c r="AT45" s="212"/>
      <c r="AU45" s="212"/>
      <c r="AV45" s="198"/>
      <c r="AW45" s="198"/>
      <c r="AX45" s="212"/>
      <c r="AY45" s="212"/>
      <c r="AZ45" s="212"/>
      <c r="BA45" s="212"/>
      <c r="BB45" s="212"/>
      <c r="BC45" s="198"/>
      <c r="BD45" s="198"/>
      <c r="BE45" s="212"/>
      <c r="BF45" s="212"/>
      <c r="BG45" s="212"/>
      <c r="BH45" s="212"/>
      <c r="BI45" s="212"/>
      <c r="BJ45" s="198"/>
      <c r="BK45" s="198"/>
      <c r="BL45" s="212"/>
      <c r="BM45" s="212"/>
      <c r="BN45" s="212"/>
      <c r="BO45" s="212"/>
      <c r="BP45" s="212"/>
      <c r="BQ45" s="198"/>
      <c r="BR45" s="198"/>
      <c r="BS45" s="212"/>
      <c r="BT45" s="212"/>
      <c r="BU45" s="212"/>
      <c r="BV45" s="212"/>
      <c r="BW45" s="212"/>
      <c r="BX45" s="99"/>
    </row>
    <row r="46" spans="1:76" ht="39.75" customHeight="1" collapsed="1">
      <c r="A46" s="153" t="s">
        <v>331</v>
      </c>
      <c r="B46" s="154" t="s">
        <v>491</v>
      </c>
      <c r="C46" s="187"/>
      <c r="D46" s="99"/>
      <c r="E46" s="198"/>
      <c r="F46" s="196"/>
      <c r="G46" s="196"/>
      <c r="H46" s="196"/>
      <c r="I46" s="196"/>
      <c r="J46" s="196"/>
      <c r="K46" s="196"/>
      <c r="L46" s="196"/>
      <c r="M46" s="196"/>
      <c r="N46" s="196"/>
      <c r="O46" s="196"/>
      <c r="P46" s="196"/>
      <c r="Q46" s="196"/>
      <c r="R46" s="196"/>
      <c r="S46" s="196"/>
      <c r="T46" s="198"/>
      <c r="U46" s="198"/>
      <c r="V46" s="212"/>
      <c r="W46" s="212"/>
      <c r="X46" s="212"/>
      <c r="Y46" s="212"/>
      <c r="Z46" s="212"/>
      <c r="AA46" s="198"/>
      <c r="AB46" s="198"/>
      <c r="AC46" s="212"/>
      <c r="AD46" s="212"/>
      <c r="AE46" s="212"/>
      <c r="AF46" s="212"/>
      <c r="AG46" s="212"/>
      <c r="AH46" s="198"/>
      <c r="AI46" s="198"/>
      <c r="AJ46" s="212"/>
      <c r="AK46" s="212"/>
      <c r="AL46" s="212"/>
      <c r="AM46" s="212"/>
      <c r="AN46" s="212"/>
      <c r="AO46" s="198"/>
      <c r="AP46" s="198"/>
      <c r="AQ46" s="212"/>
      <c r="AR46" s="212"/>
      <c r="AS46" s="212"/>
      <c r="AT46" s="212"/>
      <c r="AU46" s="212"/>
      <c r="AV46" s="198"/>
      <c r="AW46" s="198"/>
      <c r="AX46" s="212"/>
      <c r="AY46" s="212"/>
      <c r="AZ46" s="212"/>
      <c r="BA46" s="212"/>
      <c r="BB46" s="212"/>
      <c r="BC46" s="198"/>
      <c r="BD46" s="198"/>
      <c r="BE46" s="212"/>
      <c r="BF46" s="212"/>
      <c r="BG46" s="212"/>
      <c r="BH46" s="212"/>
      <c r="BI46" s="212"/>
      <c r="BJ46" s="198"/>
      <c r="BK46" s="198"/>
      <c r="BL46" s="212"/>
      <c r="BM46" s="212"/>
      <c r="BN46" s="212"/>
      <c r="BO46" s="212"/>
      <c r="BP46" s="212"/>
      <c r="BQ46" s="198"/>
      <c r="BR46" s="198"/>
      <c r="BS46" s="212"/>
      <c r="BT46" s="212"/>
      <c r="BU46" s="212"/>
      <c r="BV46" s="212"/>
      <c r="BW46" s="212"/>
      <c r="BX46" s="99"/>
    </row>
    <row r="47" spans="1:76" ht="39.75" customHeight="1" hidden="1" outlineLevel="1">
      <c r="A47" s="153" t="s">
        <v>367</v>
      </c>
      <c r="B47" s="154" t="s">
        <v>492</v>
      </c>
      <c r="C47" s="187"/>
      <c r="D47" s="99"/>
      <c r="E47" s="198"/>
      <c r="F47" s="196"/>
      <c r="G47" s="196"/>
      <c r="H47" s="196"/>
      <c r="I47" s="196"/>
      <c r="J47" s="196"/>
      <c r="K47" s="196"/>
      <c r="L47" s="196"/>
      <c r="M47" s="196"/>
      <c r="N47" s="196"/>
      <c r="O47" s="196"/>
      <c r="P47" s="196"/>
      <c r="Q47" s="196"/>
      <c r="R47" s="196"/>
      <c r="S47" s="196"/>
      <c r="T47" s="198"/>
      <c r="U47" s="198"/>
      <c r="V47" s="212"/>
      <c r="W47" s="212"/>
      <c r="X47" s="212"/>
      <c r="Y47" s="212"/>
      <c r="Z47" s="212"/>
      <c r="AA47" s="198"/>
      <c r="AB47" s="198"/>
      <c r="AC47" s="212"/>
      <c r="AD47" s="212"/>
      <c r="AE47" s="212"/>
      <c r="AF47" s="212"/>
      <c r="AG47" s="212"/>
      <c r="AH47" s="198"/>
      <c r="AI47" s="198"/>
      <c r="AJ47" s="212"/>
      <c r="AK47" s="212"/>
      <c r="AL47" s="212"/>
      <c r="AM47" s="212"/>
      <c r="AN47" s="212"/>
      <c r="AO47" s="198"/>
      <c r="AP47" s="198"/>
      <c r="AQ47" s="212"/>
      <c r="AR47" s="212"/>
      <c r="AS47" s="212"/>
      <c r="AT47" s="212"/>
      <c r="AU47" s="212"/>
      <c r="AV47" s="198"/>
      <c r="AW47" s="198"/>
      <c r="AX47" s="212"/>
      <c r="AY47" s="212"/>
      <c r="AZ47" s="212"/>
      <c r="BA47" s="212"/>
      <c r="BB47" s="212"/>
      <c r="BC47" s="198"/>
      <c r="BD47" s="198"/>
      <c r="BE47" s="212"/>
      <c r="BF47" s="212"/>
      <c r="BG47" s="212"/>
      <c r="BH47" s="212"/>
      <c r="BI47" s="212"/>
      <c r="BJ47" s="198"/>
      <c r="BK47" s="198"/>
      <c r="BL47" s="212"/>
      <c r="BM47" s="212"/>
      <c r="BN47" s="212"/>
      <c r="BO47" s="212"/>
      <c r="BP47" s="212"/>
      <c r="BQ47" s="198"/>
      <c r="BR47" s="198"/>
      <c r="BS47" s="212"/>
      <c r="BT47" s="212"/>
      <c r="BU47" s="212"/>
      <c r="BV47" s="212"/>
      <c r="BW47" s="212"/>
      <c r="BX47" s="99"/>
    </row>
    <row r="48" spans="1:76" ht="87.75" customHeight="1" hidden="1" outlineLevel="1">
      <c r="A48" s="153" t="s">
        <v>367</v>
      </c>
      <c r="B48" s="154" t="s">
        <v>493</v>
      </c>
      <c r="C48" s="187"/>
      <c r="D48" s="99"/>
      <c r="E48" s="198"/>
      <c r="F48" s="196"/>
      <c r="G48" s="196"/>
      <c r="H48" s="196"/>
      <c r="I48" s="196"/>
      <c r="J48" s="196"/>
      <c r="K48" s="196"/>
      <c r="L48" s="196"/>
      <c r="M48" s="196"/>
      <c r="N48" s="196"/>
      <c r="O48" s="196"/>
      <c r="P48" s="196"/>
      <c r="Q48" s="196"/>
      <c r="R48" s="196"/>
      <c r="S48" s="196"/>
      <c r="T48" s="198"/>
      <c r="U48" s="198"/>
      <c r="V48" s="212"/>
      <c r="W48" s="212"/>
      <c r="X48" s="212"/>
      <c r="Y48" s="212"/>
      <c r="Z48" s="212"/>
      <c r="AA48" s="198"/>
      <c r="AB48" s="198"/>
      <c r="AC48" s="212"/>
      <c r="AD48" s="212"/>
      <c r="AE48" s="212"/>
      <c r="AF48" s="212"/>
      <c r="AG48" s="212"/>
      <c r="AH48" s="198"/>
      <c r="AI48" s="198"/>
      <c r="AJ48" s="212"/>
      <c r="AK48" s="212"/>
      <c r="AL48" s="212"/>
      <c r="AM48" s="212"/>
      <c r="AN48" s="212"/>
      <c r="AO48" s="198"/>
      <c r="AP48" s="198"/>
      <c r="AQ48" s="212"/>
      <c r="AR48" s="212"/>
      <c r="AS48" s="212"/>
      <c r="AT48" s="212"/>
      <c r="AU48" s="212"/>
      <c r="AV48" s="198"/>
      <c r="AW48" s="198"/>
      <c r="AX48" s="212"/>
      <c r="AY48" s="212"/>
      <c r="AZ48" s="212"/>
      <c r="BA48" s="212"/>
      <c r="BB48" s="212"/>
      <c r="BC48" s="198"/>
      <c r="BD48" s="198"/>
      <c r="BE48" s="212"/>
      <c r="BF48" s="212"/>
      <c r="BG48" s="212"/>
      <c r="BH48" s="212"/>
      <c r="BI48" s="212"/>
      <c r="BJ48" s="198"/>
      <c r="BK48" s="198"/>
      <c r="BL48" s="212"/>
      <c r="BM48" s="212"/>
      <c r="BN48" s="212"/>
      <c r="BO48" s="212"/>
      <c r="BP48" s="212"/>
      <c r="BQ48" s="198"/>
      <c r="BR48" s="198"/>
      <c r="BS48" s="212"/>
      <c r="BT48" s="212"/>
      <c r="BU48" s="212"/>
      <c r="BV48" s="212"/>
      <c r="BW48" s="212"/>
      <c r="BX48" s="99"/>
    </row>
    <row r="49" spans="1:76" ht="30" customHeight="1" hidden="1" outlineLevel="1">
      <c r="A49" s="155" t="s">
        <v>367</v>
      </c>
      <c r="B49" s="156" t="s">
        <v>487</v>
      </c>
      <c r="C49" s="182"/>
      <c r="D49" s="99"/>
      <c r="E49" s="198"/>
      <c r="F49" s="196"/>
      <c r="G49" s="196"/>
      <c r="H49" s="196"/>
      <c r="I49" s="196"/>
      <c r="J49" s="196"/>
      <c r="K49" s="196"/>
      <c r="L49" s="196"/>
      <c r="M49" s="196"/>
      <c r="N49" s="196"/>
      <c r="O49" s="196"/>
      <c r="P49" s="196"/>
      <c r="Q49" s="196"/>
      <c r="R49" s="196"/>
      <c r="S49" s="196"/>
      <c r="T49" s="198"/>
      <c r="U49" s="198"/>
      <c r="V49" s="212"/>
      <c r="W49" s="212"/>
      <c r="X49" s="212"/>
      <c r="Y49" s="212"/>
      <c r="Z49" s="212"/>
      <c r="AA49" s="198"/>
      <c r="AB49" s="198"/>
      <c r="AC49" s="212"/>
      <c r="AD49" s="212"/>
      <c r="AE49" s="212"/>
      <c r="AF49" s="212"/>
      <c r="AG49" s="212"/>
      <c r="AH49" s="198"/>
      <c r="AI49" s="198"/>
      <c r="AJ49" s="212"/>
      <c r="AK49" s="212"/>
      <c r="AL49" s="212"/>
      <c r="AM49" s="212"/>
      <c r="AN49" s="212"/>
      <c r="AO49" s="198"/>
      <c r="AP49" s="198"/>
      <c r="AQ49" s="212"/>
      <c r="AR49" s="212"/>
      <c r="AS49" s="212"/>
      <c r="AT49" s="212"/>
      <c r="AU49" s="212"/>
      <c r="AV49" s="198"/>
      <c r="AW49" s="198"/>
      <c r="AX49" s="212"/>
      <c r="AY49" s="212"/>
      <c r="AZ49" s="212"/>
      <c r="BA49" s="212"/>
      <c r="BB49" s="212"/>
      <c r="BC49" s="198"/>
      <c r="BD49" s="198"/>
      <c r="BE49" s="212"/>
      <c r="BF49" s="212"/>
      <c r="BG49" s="212"/>
      <c r="BH49" s="212"/>
      <c r="BI49" s="212"/>
      <c r="BJ49" s="198"/>
      <c r="BK49" s="198"/>
      <c r="BL49" s="212"/>
      <c r="BM49" s="212"/>
      <c r="BN49" s="212"/>
      <c r="BO49" s="212"/>
      <c r="BP49" s="212"/>
      <c r="BQ49" s="198"/>
      <c r="BR49" s="198"/>
      <c r="BS49" s="212"/>
      <c r="BT49" s="212"/>
      <c r="BU49" s="212"/>
      <c r="BV49" s="212"/>
      <c r="BW49" s="212"/>
      <c r="BX49" s="99"/>
    </row>
    <row r="50" spans="1:76" ht="39.75" customHeight="1" hidden="1" outlineLevel="1">
      <c r="A50" s="155" t="s">
        <v>367</v>
      </c>
      <c r="B50" s="156" t="s">
        <v>487</v>
      </c>
      <c r="C50" s="182"/>
      <c r="D50" s="99"/>
      <c r="E50" s="198"/>
      <c r="F50" s="196"/>
      <c r="G50" s="196"/>
      <c r="H50" s="196"/>
      <c r="I50" s="196"/>
      <c r="J50" s="196"/>
      <c r="K50" s="196"/>
      <c r="L50" s="196"/>
      <c r="M50" s="196"/>
      <c r="N50" s="196"/>
      <c r="O50" s="196"/>
      <c r="P50" s="196"/>
      <c r="Q50" s="196"/>
      <c r="R50" s="196"/>
      <c r="S50" s="196"/>
      <c r="T50" s="198"/>
      <c r="U50" s="198"/>
      <c r="V50" s="212"/>
      <c r="W50" s="212"/>
      <c r="X50" s="212"/>
      <c r="Y50" s="212"/>
      <c r="Z50" s="212"/>
      <c r="AA50" s="198"/>
      <c r="AB50" s="198"/>
      <c r="AC50" s="212"/>
      <c r="AD50" s="212"/>
      <c r="AE50" s="212"/>
      <c r="AF50" s="212"/>
      <c r="AG50" s="212"/>
      <c r="AH50" s="198"/>
      <c r="AI50" s="198"/>
      <c r="AJ50" s="212"/>
      <c r="AK50" s="212"/>
      <c r="AL50" s="212"/>
      <c r="AM50" s="212"/>
      <c r="AN50" s="212"/>
      <c r="AO50" s="198"/>
      <c r="AP50" s="198"/>
      <c r="AQ50" s="212"/>
      <c r="AR50" s="212"/>
      <c r="AS50" s="212"/>
      <c r="AT50" s="212"/>
      <c r="AU50" s="212"/>
      <c r="AV50" s="198"/>
      <c r="AW50" s="198"/>
      <c r="AX50" s="212"/>
      <c r="AY50" s="212"/>
      <c r="AZ50" s="212"/>
      <c r="BA50" s="212"/>
      <c r="BB50" s="212"/>
      <c r="BC50" s="198"/>
      <c r="BD50" s="198"/>
      <c r="BE50" s="212"/>
      <c r="BF50" s="212"/>
      <c r="BG50" s="212"/>
      <c r="BH50" s="212"/>
      <c r="BI50" s="212"/>
      <c r="BJ50" s="198"/>
      <c r="BK50" s="198"/>
      <c r="BL50" s="212"/>
      <c r="BM50" s="212"/>
      <c r="BN50" s="212"/>
      <c r="BO50" s="212"/>
      <c r="BP50" s="212"/>
      <c r="BQ50" s="198"/>
      <c r="BR50" s="198"/>
      <c r="BS50" s="212"/>
      <c r="BT50" s="212"/>
      <c r="BU50" s="212"/>
      <c r="BV50" s="212"/>
      <c r="BW50" s="212"/>
      <c r="BX50" s="99"/>
    </row>
    <row r="51" spans="1:76" ht="30" customHeight="1" hidden="1" outlineLevel="1">
      <c r="A51" s="155" t="s">
        <v>536</v>
      </c>
      <c r="B51" s="156" t="s">
        <v>536</v>
      </c>
      <c r="C51" s="182"/>
      <c r="D51" s="99"/>
      <c r="E51" s="198"/>
      <c r="F51" s="196"/>
      <c r="G51" s="196"/>
      <c r="H51" s="196"/>
      <c r="I51" s="196"/>
      <c r="J51" s="196"/>
      <c r="K51" s="196"/>
      <c r="L51" s="196"/>
      <c r="M51" s="196"/>
      <c r="N51" s="196"/>
      <c r="O51" s="196"/>
      <c r="P51" s="196"/>
      <c r="Q51" s="196"/>
      <c r="R51" s="196"/>
      <c r="S51" s="196"/>
      <c r="T51" s="198"/>
      <c r="U51" s="198"/>
      <c r="V51" s="212"/>
      <c r="W51" s="212"/>
      <c r="X51" s="212"/>
      <c r="Y51" s="212"/>
      <c r="Z51" s="212"/>
      <c r="AA51" s="198"/>
      <c r="AB51" s="198"/>
      <c r="AC51" s="212"/>
      <c r="AD51" s="212"/>
      <c r="AE51" s="212"/>
      <c r="AF51" s="212"/>
      <c r="AG51" s="212"/>
      <c r="AH51" s="198"/>
      <c r="AI51" s="198"/>
      <c r="AJ51" s="212"/>
      <c r="AK51" s="212"/>
      <c r="AL51" s="212"/>
      <c r="AM51" s="212"/>
      <c r="AN51" s="212"/>
      <c r="AO51" s="198"/>
      <c r="AP51" s="198"/>
      <c r="AQ51" s="212"/>
      <c r="AR51" s="212"/>
      <c r="AS51" s="212"/>
      <c r="AT51" s="212"/>
      <c r="AU51" s="212"/>
      <c r="AV51" s="198"/>
      <c r="AW51" s="198"/>
      <c r="AX51" s="212"/>
      <c r="AY51" s="212"/>
      <c r="AZ51" s="212"/>
      <c r="BA51" s="212"/>
      <c r="BB51" s="212"/>
      <c r="BC51" s="198"/>
      <c r="BD51" s="198"/>
      <c r="BE51" s="212"/>
      <c r="BF51" s="212"/>
      <c r="BG51" s="212"/>
      <c r="BH51" s="212"/>
      <c r="BI51" s="212"/>
      <c r="BJ51" s="198"/>
      <c r="BK51" s="198"/>
      <c r="BL51" s="212"/>
      <c r="BM51" s="212"/>
      <c r="BN51" s="212"/>
      <c r="BO51" s="212"/>
      <c r="BP51" s="212"/>
      <c r="BQ51" s="198"/>
      <c r="BR51" s="198"/>
      <c r="BS51" s="212"/>
      <c r="BT51" s="212"/>
      <c r="BU51" s="212"/>
      <c r="BV51" s="212"/>
      <c r="BW51" s="212"/>
      <c r="BX51" s="99"/>
    </row>
    <row r="52" spans="1:76" ht="72" customHeight="1" hidden="1" outlineLevel="1">
      <c r="A52" s="153" t="s">
        <v>367</v>
      </c>
      <c r="B52" s="154" t="s">
        <v>494</v>
      </c>
      <c r="C52" s="187"/>
      <c r="D52" s="99"/>
      <c r="E52" s="198"/>
      <c r="F52" s="196"/>
      <c r="G52" s="196"/>
      <c r="H52" s="196"/>
      <c r="I52" s="196"/>
      <c r="J52" s="196"/>
      <c r="K52" s="196"/>
      <c r="L52" s="196"/>
      <c r="M52" s="196"/>
      <c r="N52" s="196"/>
      <c r="O52" s="196"/>
      <c r="P52" s="196"/>
      <c r="Q52" s="196"/>
      <c r="R52" s="196"/>
      <c r="S52" s="196"/>
      <c r="T52" s="198"/>
      <c r="U52" s="198"/>
      <c r="V52" s="212"/>
      <c r="W52" s="212"/>
      <c r="X52" s="212"/>
      <c r="Y52" s="212"/>
      <c r="Z52" s="212"/>
      <c r="AA52" s="198"/>
      <c r="AB52" s="198"/>
      <c r="AC52" s="212"/>
      <c r="AD52" s="212"/>
      <c r="AE52" s="212"/>
      <c r="AF52" s="212"/>
      <c r="AG52" s="212"/>
      <c r="AH52" s="198"/>
      <c r="AI52" s="198"/>
      <c r="AJ52" s="212"/>
      <c r="AK52" s="212"/>
      <c r="AL52" s="212"/>
      <c r="AM52" s="212"/>
      <c r="AN52" s="212"/>
      <c r="AO52" s="198"/>
      <c r="AP52" s="198"/>
      <c r="AQ52" s="212"/>
      <c r="AR52" s="212"/>
      <c r="AS52" s="212"/>
      <c r="AT52" s="212"/>
      <c r="AU52" s="212"/>
      <c r="AV52" s="198"/>
      <c r="AW52" s="198"/>
      <c r="AX52" s="212"/>
      <c r="AY52" s="212"/>
      <c r="AZ52" s="212"/>
      <c r="BA52" s="212"/>
      <c r="BB52" s="212"/>
      <c r="BC52" s="198"/>
      <c r="BD52" s="198"/>
      <c r="BE52" s="212"/>
      <c r="BF52" s="212"/>
      <c r="BG52" s="212"/>
      <c r="BH52" s="212"/>
      <c r="BI52" s="212"/>
      <c r="BJ52" s="198"/>
      <c r="BK52" s="198"/>
      <c r="BL52" s="212"/>
      <c r="BM52" s="212"/>
      <c r="BN52" s="212"/>
      <c r="BO52" s="212"/>
      <c r="BP52" s="212"/>
      <c r="BQ52" s="198"/>
      <c r="BR52" s="198"/>
      <c r="BS52" s="212"/>
      <c r="BT52" s="212"/>
      <c r="BU52" s="212"/>
      <c r="BV52" s="212"/>
      <c r="BW52" s="212"/>
      <c r="BX52" s="99"/>
    </row>
    <row r="53" spans="1:76" ht="30" customHeight="1" hidden="1" outlineLevel="1">
      <c r="A53" s="155" t="s">
        <v>367</v>
      </c>
      <c r="B53" s="156" t="s">
        <v>487</v>
      </c>
      <c r="C53" s="182"/>
      <c r="D53" s="99"/>
      <c r="E53" s="198"/>
      <c r="F53" s="196"/>
      <c r="G53" s="196"/>
      <c r="H53" s="196"/>
      <c r="I53" s="196"/>
      <c r="J53" s="196"/>
      <c r="K53" s="196"/>
      <c r="L53" s="196"/>
      <c r="M53" s="196"/>
      <c r="N53" s="196"/>
      <c r="O53" s="196"/>
      <c r="P53" s="196"/>
      <c r="Q53" s="196"/>
      <c r="R53" s="196"/>
      <c r="S53" s="196"/>
      <c r="T53" s="198"/>
      <c r="U53" s="198"/>
      <c r="V53" s="212"/>
      <c r="W53" s="212"/>
      <c r="X53" s="212"/>
      <c r="Y53" s="212"/>
      <c r="Z53" s="212"/>
      <c r="AA53" s="198"/>
      <c r="AB53" s="198"/>
      <c r="AC53" s="212"/>
      <c r="AD53" s="212"/>
      <c r="AE53" s="212"/>
      <c r="AF53" s="212"/>
      <c r="AG53" s="212"/>
      <c r="AH53" s="198"/>
      <c r="AI53" s="198"/>
      <c r="AJ53" s="212"/>
      <c r="AK53" s="212"/>
      <c r="AL53" s="212"/>
      <c r="AM53" s="212"/>
      <c r="AN53" s="212"/>
      <c r="AO53" s="198"/>
      <c r="AP53" s="198"/>
      <c r="AQ53" s="212"/>
      <c r="AR53" s="212"/>
      <c r="AS53" s="212"/>
      <c r="AT53" s="212"/>
      <c r="AU53" s="212"/>
      <c r="AV53" s="198"/>
      <c r="AW53" s="198"/>
      <c r="AX53" s="212"/>
      <c r="AY53" s="212"/>
      <c r="AZ53" s="212"/>
      <c r="BA53" s="212"/>
      <c r="BB53" s="212"/>
      <c r="BC53" s="198"/>
      <c r="BD53" s="198"/>
      <c r="BE53" s="212"/>
      <c r="BF53" s="212"/>
      <c r="BG53" s="212"/>
      <c r="BH53" s="212"/>
      <c r="BI53" s="212"/>
      <c r="BJ53" s="198"/>
      <c r="BK53" s="198"/>
      <c r="BL53" s="212"/>
      <c r="BM53" s="212"/>
      <c r="BN53" s="212"/>
      <c r="BO53" s="212"/>
      <c r="BP53" s="212"/>
      <c r="BQ53" s="198"/>
      <c r="BR53" s="198"/>
      <c r="BS53" s="212"/>
      <c r="BT53" s="212"/>
      <c r="BU53" s="212"/>
      <c r="BV53" s="212"/>
      <c r="BW53" s="212"/>
      <c r="BX53" s="99"/>
    </row>
    <row r="54" spans="1:76" ht="30" customHeight="1" hidden="1" outlineLevel="1">
      <c r="A54" s="155" t="s">
        <v>367</v>
      </c>
      <c r="B54" s="156" t="s">
        <v>487</v>
      </c>
      <c r="C54" s="182"/>
      <c r="D54" s="99"/>
      <c r="E54" s="198"/>
      <c r="F54" s="196"/>
      <c r="G54" s="196"/>
      <c r="H54" s="196"/>
      <c r="I54" s="196"/>
      <c r="J54" s="196"/>
      <c r="K54" s="196"/>
      <c r="L54" s="196"/>
      <c r="M54" s="196"/>
      <c r="N54" s="196"/>
      <c r="O54" s="196"/>
      <c r="P54" s="196"/>
      <c r="Q54" s="196"/>
      <c r="R54" s="196"/>
      <c r="S54" s="196"/>
      <c r="T54" s="198"/>
      <c r="U54" s="198"/>
      <c r="V54" s="212"/>
      <c r="W54" s="212"/>
      <c r="X54" s="212"/>
      <c r="Y54" s="212"/>
      <c r="Z54" s="212"/>
      <c r="AA54" s="198"/>
      <c r="AB54" s="198"/>
      <c r="AC54" s="212"/>
      <c r="AD54" s="212"/>
      <c r="AE54" s="212"/>
      <c r="AF54" s="212"/>
      <c r="AG54" s="212"/>
      <c r="AH54" s="198"/>
      <c r="AI54" s="198"/>
      <c r="AJ54" s="212"/>
      <c r="AK54" s="212"/>
      <c r="AL54" s="212"/>
      <c r="AM54" s="212"/>
      <c r="AN54" s="212"/>
      <c r="AO54" s="198"/>
      <c r="AP54" s="198"/>
      <c r="AQ54" s="212"/>
      <c r="AR54" s="212"/>
      <c r="AS54" s="212"/>
      <c r="AT54" s="212"/>
      <c r="AU54" s="212"/>
      <c r="AV54" s="198"/>
      <c r="AW54" s="198"/>
      <c r="AX54" s="212"/>
      <c r="AY54" s="212"/>
      <c r="AZ54" s="212"/>
      <c r="BA54" s="212"/>
      <c r="BB54" s="212"/>
      <c r="BC54" s="198"/>
      <c r="BD54" s="198"/>
      <c r="BE54" s="212"/>
      <c r="BF54" s="212"/>
      <c r="BG54" s="212"/>
      <c r="BH54" s="212"/>
      <c r="BI54" s="212"/>
      <c r="BJ54" s="198"/>
      <c r="BK54" s="198"/>
      <c r="BL54" s="212"/>
      <c r="BM54" s="212"/>
      <c r="BN54" s="212"/>
      <c r="BO54" s="212"/>
      <c r="BP54" s="212"/>
      <c r="BQ54" s="198"/>
      <c r="BR54" s="198"/>
      <c r="BS54" s="212"/>
      <c r="BT54" s="212"/>
      <c r="BU54" s="212"/>
      <c r="BV54" s="212"/>
      <c r="BW54" s="212"/>
      <c r="BX54" s="99"/>
    </row>
    <row r="55" spans="1:76" ht="30" customHeight="1" hidden="1" outlineLevel="1">
      <c r="A55" s="155" t="s">
        <v>536</v>
      </c>
      <c r="B55" s="156" t="s">
        <v>536</v>
      </c>
      <c r="C55" s="182"/>
      <c r="D55" s="99"/>
      <c r="E55" s="198"/>
      <c r="F55" s="196"/>
      <c r="G55" s="196"/>
      <c r="H55" s="196"/>
      <c r="I55" s="196"/>
      <c r="J55" s="196"/>
      <c r="K55" s="196"/>
      <c r="L55" s="196"/>
      <c r="M55" s="196"/>
      <c r="N55" s="196"/>
      <c r="O55" s="196"/>
      <c r="P55" s="196"/>
      <c r="Q55" s="196"/>
      <c r="R55" s="196"/>
      <c r="S55" s="196"/>
      <c r="T55" s="198"/>
      <c r="U55" s="198"/>
      <c r="V55" s="212"/>
      <c r="W55" s="212"/>
      <c r="X55" s="212"/>
      <c r="Y55" s="212"/>
      <c r="Z55" s="212"/>
      <c r="AA55" s="198"/>
      <c r="AB55" s="198"/>
      <c r="AC55" s="212"/>
      <c r="AD55" s="212"/>
      <c r="AE55" s="212"/>
      <c r="AF55" s="212"/>
      <c r="AG55" s="212"/>
      <c r="AH55" s="198"/>
      <c r="AI55" s="198"/>
      <c r="AJ55" s="212"/>
      <c r="AK55" s="212"/>
      <c r="AL55" s="212"/>
      <c r="AM55" s="212"/>
      <c r="AN55" s="212"/>
      <c r="AO55" s="198"/>
      <c r="AP55" s="198"/>
      <c r="AQ55" s="212"/>
      <c r="AR55" s="212"/>
      <c r="AS55" s="212"/>
      <c r="AT55" s="212"/>
      <c r="AU55" s="212"/>
      <c r="AV55" s="198"/>
      <c r="AW55" s="198"/>
      <c r="AX55" s="212"/>
      <c r="AY55" s="212"/>
      <c r="AZ55" s="212"/>
      <c r="BA55" s="212"/>
      <c r="BB55" s="212"/>
      <c r="BC55" s="198"/>
      <c r="BD55" s="198"/>
      <c r="BE55" s="212"/>
      <c r="BF55" s="212"/>
      <c r="BG55" s="212"/>
      <c r="BH55" s="212"/>
      <c r="BI55" s="212"/>
      <c r="BJ55" s="198"/>
      <c r="BK55" s="198"/>
      <c r="BL55" s="212"/>
      <c r="BM55" s="212"/>
      <c r="BN55" s="212"/>
      <c r="BO55" s="212"/>
      <c r="BP55" s="212"/>
      <c r="BQ55" s="198"/>
      <c r="BR55" s="198"/>
      <c r="BS55" s="212"/>
      <c r="BT55" s="212"/>
      <c r="BU55" s="212"/>
      <c r="BV55" s="212"/>
      <c r="BW55" s="212"/>
      <c r="BX55" s="99"/>
    </row>
    <row r="56" spans="1:76" ht="71.25" customHeight="1" hidden="1" outlineLevel="1">
      <c r="A56" s="153" t="s">
        <v>367</v>
      </c>
      <c r="B56" s="154" t="s">
        <v>495</v>
      </c>
      <c r="C56" s="187"/>
      <c r="D56" s="99"/>
      <c r="E56" s="198"/>
      <c r="F56" s="196"/>
      <c r="G56" s="196"/>
      <c r="H56" s="196"/>
      <c r="I56" s="196"/>
      <c r="J56" s="196"/>
      <c r="K56" s="196"/>
      <c r="L56" s="196"/>
      <c r="M56" s="196"/>
      <c r="N56" s="196"/>
      <c r="O56" s="196"/>
      <c r="P56" s="196"/>
      <c r="Q56" s="196"/>
      <c r="R56" s="196"/>
      <c r="S56" s="196"/>
      <c r="T56" s="198"/>
      <c r="U56" s="198"/>
      <c r="V56" s="212"/>
      <c r="W56" s="212"/>
      <c r="X56" s="212"/>
      <c r="Y56" s="212"/>
      <c r="Z56" s="212"/>
      <c r="AA56" s="198"/>
      <c r="AB56" s="198"/>
      <c r="AC56" s="212"/>
      <c r="AD56" s="212"/>
      <c r="AE56" s="212"/>
      <c r="AF56" s="212"/>
      <c r="AG56" s="212"/>
      <c r="AH56" s="198"/>
      <c r="AI56" s="198"/>
      <c r="AJ56" s="212"/>
      <c r="AK56" s="212"/>
      <c r="AL56" s="212"/>
      <c r="AM56" s="212"/>
      <c r="AN56" s="212"/>
      <c r="AO56" s="198"/>
      <c r="AP56" s="198"/>
      <c r="AQ56" s="212"/>
      <c r="AR56" s="212"/>
      <c r="AS56" s="212"/>
      <c r="AT56" s="212"/>
      <c r="AU56" s="212"/>
      <c r="AV56" s="198"/>
      <c r="AW56" s="198"/>
      <c r="AX56" s="212"/>
      <c r="AY56" s="212"/>
      <c r="AZ56" s="212"/>
      <c r="BA56" s="212"/>
      <c r="BB56" s="212"/>
      <c r="BC56" s="198"/>
      <c r="BD56" s="198"/>
      <c r="BE56" s="212"/>
      <c r="BF56" s="212"/>
      <c r="BG56" s="212"/>
      <c r="BH56" s="212"/>
      <c r="BI56" s="212"/>
      <c r="BJ56" s="198"/>
      <c r="BK56" s="198"/>
      <c r="BL56" s="212"/>
      <c r="BM56" s="212"/>
      <c r="BN56" s="212"/>
      <c r="BO56" s="212"/>
      <c r="BP56" s="212"/>
      <c r="BQ56" s="198"/>
      <c r="BR56" s="198"/>
      <c r="BS56" s="212"/>
      <c r="BT56" s="212"/>
      <c r="BU56" s="212"/>
      <c r="BV56" s="212"/>
      <c r="BW56" s="212"/>
      <c r="BX56" s="99"/>
    </row>
    <row r="57" spans="1:76" ht="30" customHeight="1" hidden="1" outlineLevel="1">
      <c r="A57" s="155" t="s">
        <v>367</v>
      </c>
      <c r="B57" s="156" t="s">
        <v>487</v>
      </c>
      <c r="C57" s="182"/>
      <c r="D57" s="99"/>
      <c r="E57" s="198"/>
      <c r="F57" s="196"/>
      <c r="G57" s="196"/>
      <c r="H57" s="196"/>
      <c r="I57" s="196"/>
      <c r="J57" s="196"/>
      <c r="K57" s="196"/>
      <c r="L57" s="196"/>
      <c r="M57" s="196"/>
      <c r="N57" s="196"/>
      <c r="O57" s="196"/>
      <c r="P57" s="196"/>
      <c r="Q57" s="196"/>
      <c r="R57" s="196"/>
      <c r="S57" s="196"/>
      <c r="T57" s="198"/>
      <c r="U57" s="198"/>
      <c r="V57" s="212"/>
      <c r="W57" s="212"/>
      <c r="X57" s="212"/>
      <c r="Y57" s="212"/>
      <c r="Z57" s="212"/>
      <c r="AA57" s="198"/>
      <c r="AB57" s="198"/>
      <c r="AC57" s="212"/>
      <c r="AD57" s="212"/>
      <c r="AE57" s="212"/>
      <c r="AF57" s="212"/>
      <c r="AG57" s="212"/>
      <c r="AH57" s="198"/>
      <c r="AI57" s="198"/>
      <c r="AJ57" s="212"/>
      <c r="AK57" s="212"/>
      <c r="AL57" s="212"/>
      <c r="AM57" s="212"/>
      <c r="AN57" s="212"/>
      <c r="AO57" s="198"/>
      <c r="AP57" s="198"/>
      <c r="AQ57" s="212"/>
      <c r="AR57" s="212"/>
      <c r="AS57" s="212"/>
      <c r="AT57" s="212"/>
      <c r="AU57" s="212"/>
      <c r="AV57" s="198"/>
      <c r="AW57" s="198"/>
      <c r="AX57" s="212"/>
      <c r="AY57" s="212"/>
      <c r="AZ57" s="212"/>
      <c r="BA57" s="212"/>
      <c r="BB57" s="212"/>
      <c r="BC57" s="198"/>
      <c r="BD57" s="198"/>
      <c r="BE57" s="212"/>
      <c r="BF57" s="212"/>
      <c r="BG57" s="212"/>
      <c r="BH57" s="212"/>
      <c r="BI57" s="212"/>
      <c r="BJ57" s="198"/>
      <c r="BK57" s="198"/>
      <c r="BL57" s="212"/>
      <c r="BM57" s="212"/>
      <c r="BN57" s="212"/>
      <c r="BO57" s="212"/>
      <c r="BP57" s="212"/>
      <c r="BQ57" s="198"/>
      <c r="BR57" s="198"/>
      <c r="BS57" s="212"/>
      <c r="BT57" s="212"/>
      <c r="BU57" s="212"/>
      <c r="BV57" s="212"/>
      <c r="BW57" s="212"/>
      <c r="BX57" s="99"/>
    </row>
    <row r="58" spans="1:76" ht="30" customHeight="1" hidden="1" outlineLevel="1">
      <c r="A58" s="155" t="s">
        <v>367</v>
      </c>
      <c r="B58" s="156" t="s">
        <v>487</v>
      </c>
      <c r="C58" s="182"/>
      <c r="D58" s="99"/>
      <c r="E58" s="198"/>
      <c r="F58" s="196"/>
      <c r="G58" s="196"/>
      <c r="H58" s="196"/>
      <c r="I58" s="196"/>
      <c r="J58" s="196"/>
      <c r="K58" s="196"/>
      <c r="L58" s="196"/>
      <c r="M58" s="196"/>
      <c r="N58" s="196"/>
      <c r="O58" s="196"/>
      <c r="P58" s="196"/>
      <c r="Q58" s="196"/>
      <c r="R58" s="196"/>
      <c r="S58" s="196"/>
      <c r="T58" s="198"/>
      <c r="U58" s="198"/>
      <c r="V58" s="212"/>
      <c r="W58" s="212"/>
      <c r="X58" s="212"/>
      <c r="Y58" s="212"/>
      <c r="Z58" s="212"/>
      <c r="AA58" s="198"/>
      <c r="AB58" s="198"/>
      <c r="AC58" s="212"/>
      <c r="AD58" s="212"/>
      <c r="AE58" s="212"/>
      <c r="AF58" s="212"/>
      <c r="AG58" s="212"/>
      <c r="AH58" s="198"/>
      <c r="AI58" s="198"/>
      <c r="AJ58" s="212"/>
      <c r="AK58" s="212"/>
      <c r="AL58" s="212"/>
      <c r="AM58" s="212"/>
      <c r="AN58" s="212"/>
      <c r="AO58" s="198"/>
      <c r="AP58" s="198"/>
      <c r="AQ58" s="212"/>
      <c r="AR58" s="212"/>
      <c r="AS58" s="212"/>
      <c r="AT58" s="212"/>
      <c r="AU58" s="212"/>
      <c r="AV58" s="198"/>
      <c r="AW58" s="198"/>
      <c r="AX58" s="212"/>
      <c r="AY58" s="212"/>
      <c r="AZ58" s="212"/>
      <c r="BA58" s="212"/>
      <c r="BB58" s="212"/>
      <c r="BC58" s="198"/>
      <c r="BD58" s="198"/>
      <c r="BE58" s="212"/>
      <c r="BF58" s="212"/>
      <c r="BG58" s="212"/>
      <c r="BH58" s="212"/>
      <c r="BI58" s="212"/>
      <c r="BJ58" s="198"/>
      <c r="BK58" s="198"/>
      <c r="BL58" s="212"/>
      <c r="BM58" s="212"/>
      <c r="BN58" s="212"/>
      <c r="BO58" s="212"/>
      <c r="BP58" s="212"/>
      <c r="BQ58" s="198"/>
      <c r="BR58" s="198"/>
      <c r="BS58" s="212"/>
      <c r="BT58" s="212"/>
      <c r="BU58" s="212"/>
      <c r="BV58" s="212"/>
      <c r="BW58" s="212"/>
      <c r="BX58" s="99"/>
    </row>
    <row r="59" spans="1:76" ht="30" customHeight="1" hidden="1" outlineLevel="1">
      <c r="A59" s="155" t="s">
        <v>536</v>
      </c>
      <c r="B59" s="156" t="s">
        <v>536</v>
      </c>
      <c r="C59" s="182"/>
      <c r="D59" s="99"/>
      <c r="E59" s="198"/>
      <c r="F59" s="196"/>
      <c r="G59" s="196"/>
      <c r="H59" s="196"/>
      <c r="I59" s="196"/>
      <c r="J59" s="196"/>
      <c r="K59" s="196"/>
      <c r="L59" s="196"/>
      <c r="M59" s="196"/>
      <c r="N59" s="196"/>
      <c r="O59" s="196"/>
      <c r="P59" s="196"/>
      <c r="Q59" s="196"/>
      <c r="R59" s="196"/>
      <c r="S59" s="196"/>
      <c r="T59" s="198"/>
      <c r="U59" s="198"/>
      <c r="V59" s="212"/>
      <c r="W59" s="212"/>
      <c r="X59" s="212"/>
      <c r="Y59" s="212"/>
      <c r="Z59" s="212"/>
      <c r="AA59" s="198"/>
      <c r="AB59" s="198"/>
      <c r="AC59" s="212"/>
      <c r="AD59" s="212"/>
      <c r="AE59" s="212"/>
      <c r="AF59" s="212"/>
      <c r="AG59" s="212"/>
      <c r="AH59" s="198"/>
      <c r="AI59" s="198"/>
      <c r="AJ59" s="212"/>
      <c r="AK59" s="212"/>
      <c r="AL59" s="212"/>
      <c r="AM59" s="212"/>
      <c r="AN59" s="212"/>
      <c r="AO59" s="198"/>
      <c r="AP59" s="198"/>
      <c r="AQ59" s="212"/>
      <c r="AR59" s="212"/>
      <c r="AS59" s="212"/>
      <c r="AT59" s="212"/>
      <c r="AU59" s="212"/>
      <c r="AV59" s="198"/>
      <c r="AW59" s="198"/>
      <c r="AX59" s="212"/>
      <c r="AY59" s="212"/>
      <c r="AZ59" s="212"/>
      <c r="BA59" s="212"/>
      <c r="BB59" s="212"/>
      <c r="BC59" s="198"/>
      <c r="BD59" s="198"/>
      <c r="BE59" s="212"/>
      <c r="BF59" s="212"/>
      <c r="BG59" s="212"/>
      <c r="BH59" s="212"/>
      <c r="BI59" s="212"/>
      <c r="BJ59" s="198"/>
      <c r="BK59" s="198"/>
      <c r="BL59" s="212"/>
      <c r="BM59" s="212"/>
      <c r="BN59" s="212"/>
      <c r="BO59" s="212"/>
      <c r="BP59" s="212"/>
      <c r="BQ59" s="198"/>
      <c r="BR59" s="198"/>
      <c r="BS59" s="212"/>
      <c r="BT59" s="212"/>
      <c r="BU59" s="212"/>
      <c r="BV59" s="212"/>
      <c r="BW59" s="212"/>
      <c r="BX59" s="99"/>
    </row>
    <row r="60" spans="1:76" ht="69.75" customHeight="1" collapsed="1">
      <c r="A60" s="153" t="s">
        <v>332</v>
      </c>
      <c r="B60" s="154" t="s">
        <v>496</v>
      </c>
      <c r="C60" s="187"/>
      <c r="D60" s="99"/>
      <c r="E60" s="198"/>
      <c r="F60" s="196"/>
      <c r="G60" s="196"/>
      <c r="H60" s="196"/>
      <c r="I60" s="196"/>
      <c r="J60" s="196"/>
      <c r="K60" s="196"/>
      <c r="L60" s="196"/>
      <c r="M60" s="196"/>
      <c r="N60" s="196"/>
      <c r="O60" s="196"/>
      <c r="P60" s="196"/>
      <c r="Q60" s="196"/>
      <c r="R60" s="196"/>
      <c r="S60" s="196"/>
      <c r="T60" s="198"/>
      <c r="U60" s="198"/>
      <c r="V60" s="212"/>
      <c r="W60" s="212"/>
      <c r="X60" s="212"/>
      <c r="Y60" s="212"/>
      <c r="Z60" s="212"/>
      <c r="AA60" s="198"/>
      <c r="AB60" s="198"/>
      <c r="AC60" s="212"/>
      <c r="AD60" s="212"/>
      <c r="AE60" s="212"/>
      <c r="AF60" s="212"/>
      <c r="AG60" s="212"/>
      <c r="AH60" s="198"/>
      <c r="AI60" s="198"/>
      <c r="AJ60" s="212"/>
      <c r="AK60" s="212"/>
      <c r="AL60" s="212"/>
      <c r="AM60" s="212"/>
      <c r="AN60" s="212"/>
      <c r="AO60" s="198"/>
      <c r="AP60" s="198"/>
      <c r="AQ60" s="212"/>
      <c r="AR60" s="212"/>
      <c r="AS60" s="212"/>
      <c r="AT60" s="212"/>
      <c r="AU60" s="212"/>
      <c r="AV60" s="198"/>
      <c r="AW60" s="198"/>
      <c r="AX60" s="212"/>
      <c r="AY60" s="212"/>
      <c r="AZ60" s="212"/>
      <c r="BA60" s="212"/>
      <c r="BB60" s="212"/>
      <c r="BC60" s="198"/>
      <c r="BD60" s="198"/>
      <c r="BE60" s="212"/>
      <c r="BF60" s="212"/>
      <c r="BG60" s="212"/>
      <c r="BH60" s="212"/>
      <c r="BI60" s="212"/>
      <c r="BJ60" s="198"/>
      <c r="BK60" s="198"/>
      <c r="BL60" s="212"/>
      <c r="BM60" s="212"/>
      <c r="BN60" s="212"/>
      <c r="BO60" s="212"/>
      <c r="BP60" s="212"/>
      <c r="BQ60" s="198"/>
      <c r="BR60" s="198"/>
      <c r="BS60" s="212"/>
      <c r="BT60" s="212"/>
      <c r="BU60" s="212"/>
      <c r="BV60" s="212"/>
      <c r="BW60" s="212"/>
      <c r="BX60" s="99"/>
    </row>
    <row r="61" spans="1:76" ht="60" customHeight="1">
      <c r="A61" s="153" t="s">
        <v>371</v>
      </c>
      <c r="B61" s="154" t="s">
        <v>497</v>
      </c>
      <c r="C61" s="187"/>
      <c r="D61" s="99"/>
      <c r="E61" s="198"/>
      <c r="F61" s="196"/>
      <c r="G61" s="196"/>
      <c r="H61" s="196"/>
      <c r="I61" s="196"/>
      <c r="J61" s="196"/>
      <c r="K61" s="196"/>
      <c r="L61" s="196"/>
      <c r="M61" s="196"/>
      <c r="N61" s="196"/>
      <c r="O61" s="196"/>
      <c r="P61" s="196"/>
      <c r="Q61" s="196"/>
      <c r="R61" s="196"/>
      <c r="S61" s="196"/>
      <c r="T61" s="198"/>
      <c r="U61" s="198"/>
      <c r="V61" s="212"/>
      <c r="W61" s="212"/>
      <c r="X61" s="212"/>
      <c r="Y61" s="212"/>
      <c r="Z61" s="212"/>
      <c r="AA61" s="198"/>
      <c r="AB61" s="198"/>
      <c r="AC61" s="212"/>
      <c r="AD61" s="212"/>
      <c r="AE61" s="212"/>
      <c r="AF61" s="212"/>
      <c r="AG61" s="212"/>
      <c r="AH61" s="198"/>
      <c r="AI61" s="198"/>
      <c r="AJ61" s="212"/>
      <c r="AK61" s="212"/>
      <c r="AL61" s="212"/>
      <c r="AM61" s="212"/>
      <c r="AN61" s="212"/>
      <c r="AO61" s="198"/>
      <c r="AP61" s="198"/>
      <c r="AQ61" s="212"/>
      <c r="AR61" s="212"/>
      <c r="AS61" s="212"/>
      <c r="AT61" s="212"/>
      <c r="AU61" s="212"/>
      <c r="AV61" s="198"/>
      <c r="AW61" s="198"/>
      <c r="AX61" s="212"/>
      <c r="AY61" s="212"/>
      <c r="AZ61" s="212"/>
      <c r="BA61" s="212"/>
      <c r="BB61" s="212"/>
      <c r="BC61" s="198"/>
      <c r="BD61" s="198"/>
      <c r="BE61" s="212"/>
      <c r="BF61" s="212"/>
      <c r="BG61" s="212"/>
      <c r="BH61" s="212"/>
      <c r="BI61" s="212"/>
      <c r="BJ61" s="198"/>
      <c r="BK61" s="198"/>
      <c r="BL61" s="212"/>
      <c r="BM61" s="212"/>
      <c r="BN61" s="212"/>
      <c r="BO61" s="212"/>
      <c r="BP61" s="212"/>
      <c r="BQ61" s="198"/>
      <c r="BR61" s="198"/>
      <c r="BS61" s="212"/>
      <c r="BT61" s="212"/>
      <c r="BU61" s="212"/>
      <c r="BV61" s="212"/>
      <c r="BW61" s="212"/>
      <c r="BX61" s="99"/>
    </row>
    <row r="62" spans="1:76" ht="30" customHeight="1">
      <c r="A62" s="155" t="s">
        <v>371</v>
      </c>
      <c r="B62" s="156" t="s">
        <v>275</v>
      </c>
      <c r="C62" s="182" t="s">
        <v>776</v>
      </c>
      <c r="D62" s="206">
        <v>2.0464</v>
      </c>
      <c r="E62" s="206">
        <v>4.0134</v>
      </c>
      <c r="F62" s="201"/>
      <c r="G62" s="201"/>
      <c r="H62" s="201"/>
      <c r="I62" s="201"/>
      <c r="J62" s="201"/>
      <c r="K62" s="201"/>
      <c r="L62" s="201"/>
      <c r="M62" s="201"/>
      <c r="N62" s="201"/>
      <c r="O62" s="201"/>
      <c r="P62" s="201"/>
      <c r="Q62" s="201"/>
      <c r="R62" s="201"/>
      <c r="S62" s="201"/>
      <c r="T62" s="206"/>
      <c r="U62" s="206"/>
      <c r="V62" s="205"/>
      <c r="W62" s="205"/>
      <c r="X62" s="205"/>
      <c r="Y62" s="205"/>
      <c r="Z62" s="205"/>
      <c r="AA62" s="206"/>
      <c r="AB62" s="206"/>
      <c r="AC62" s="205"/>
      <c r="AD62" s="205"/>
      <c r="AE62" s="205"/>
      <c r="AF62" s="205"/>
      <c r="AG62" s="205"/>
      <c r="AH62" s="206"/>
      <c r="AI62" s="206">
        <v>2.0464</v>
      </c>
      <c r="AJ62" s="205">
        <v>0.25</v>
      </c>
      <c r="AK62" s="205"/>
      <c r="AL62" s="205"/>
      <c r="AM62" s="205"/>
      <c r="AN62" s="205"/>
      <c r="AO62" s="206"/>
      <c r="AP62" s="206">
        <v>3.3154</v>
      </c>
      <c r="AQ62" s="205">
        <v>0.25</v>
      </c>
      <c r="AR62" s="205"/>
      <c r="AS62" s="205"/>
      <c r="AT62" s="205"/>
      <c r="AU62" s="205"/>
      <c r="AV62" s="206"/>
      <c r="AW62" s="206"/>
      <c r="AX62" s="205"/>
      <c r="AY62" s="205"/>
      <c r="AZ62" s="205"/>
      <c r="BA62" s="205"/>
      <c r="BB62" s="205"/>
      <c r="BC62" s="206"/>
      <c r="BD62" s="206">
        <f>4.0134-AI62</f>
        <v>1.9669999999999996</v>
      </c>
      <c r="BE62" s="205">
        <v>0.4</v>
      </c>
      <c r="BF62" s="205"/>
      <c r="BG62" s="205">
        <v>1.4</v>
      </c>
      <c r="BH62" s="205"/>
      <c r="BI62" s="205"/>
      <c r="BJ62" s="206"/>
      <c r="BK62" s="206">
        <f>U62+AI62+AW62</f>
        <v>2.0464</v>
      </c>
      <c r="BL62" s="205">
        <f>V62+AJ62+AX62</f>
        <v>0.25</v>
      </c>
      <c r="BM62" s="205"/>
      <c r="BN62" s="205"/>
      <c r="BO62" s="205"/>
      <c r="BP62" s="205"/>
      <c r="BQ62" s="206"/>
      <c r="BR62" s="206">
        <f>U62+AI62+BD62</f>
        <v>4.0134</v>
      </c>
      <c r="BS62" s="205">
        <f>V62+AJ62+BE62</f>
        <v>0.65</v>
      </c>
      <c r="BT62" s="205"/>
      <c r="BU62" s="205">
        <f>X62+AL62+BG62</f>
        <v>1.4</v>
      </c>
      <c r="BV62" s="205"/>
      <c r="BW62" s="205"/>
      <c r="BX62" s="206">
        <f>AB62+AP62+BK62</f>
        <v>5.361800000000001</v>
      </c>
    </row>
    <row r="63" spans="1:76" ht="30" customHeight="1">
      <c r="A63" s="155" t="s">
        <v>371</v>
      </c>
      <c r="B63" s="156" t="s">
        <v>276</v>
      </c>
      <c r="C63" s="182" t="s">
        <v>777</v>
      </c>
      <c r="D63" s="206">
        <v>2.1614</v>
      </c>
      <c r="E63" s="206">
        <f>D63</f>
        <v>2.1614</v>
      </c>
      <c r="F63" s="201"/>
      <c r="G63" s="201"/>
      <c r="H63" s="201"/>
      <c r="I63" s="201"/>
      <c r="J63" s="201"/>
      <c r="K63" s="201"/>
      <c r="L63" s="201"/>
      <c r="M63" s="201"/>
      <c r="N63" s="201"/>
      <c r="O63" s="201"/>
      <c r="P63" s="201"/>
      <c r="Q63" s="201"/>
      <c r="R63" s="201"/>
      <c r="S63" s="201"/>
      <c r="T63" s="206"/>
      <c r="U63" s="206"/>
      <c r="V63" s="205"/>
      <c r="W63" s="205"/>
      <c r="X63" s="205"/>
      <c r="Y63" s="205"/>
      <c r="Z63" s="205"/>
      <c r="AA63" s="206"/>
      <c r="AB63" s="206"/>
      <c r="AC63" s="205"/>
      <c r="AD63" s="205"/>
      <c r="AE63" s="205"/>
      <c r="AF63" s="205"/>
      <c r="AG63" s="205"/>
      <c r="AH63" s="206"/>
      <c r="AI63" s="206">
        <v>2.1614</v>
      </c>
      <c r="AJ63" s="205">
        <v>0.4</v>
      </c>
      <c r="AK63" s="205"/>
      <c r="AL63" s="205"/>
      <c r="AM63" s="205"/>
      <c r="AN63" s="205"/>
      <c r="AO63" s="206"/>
      <c r="AP63" s="206">
        <v>1.3224</v>
      </c>
      <c r="AQ63" s="205">
        <v>0.4</v>
      </c>
      <c r="AR63" s="205"/>
      <c r="AS63" s="205"/>
      <c r="AT63" s="205"/>
      <c r="AU63" s="205"/>
      <c r="AV63" s="206"/>
      <c r="AW63" s="206"/>
      <c r="AX63" s="205"/>
      <c r="AY63" s="205"/>
      <c r="AZ63" s="205"/>
      <c r="BA63" s="205"/>
      <c r="BB63" s="205"/>
      <c r="BC63" s="206"/>
      <c r="BD63" s="206"/>
      <c r="BE63" s="205"/>
      <c r="BF63" s="205"/>
      <c r="BG63" s="205"/>
      <c r="BH63" s="205"/>
      <c r="BI63" s="205"/>
      <c r="BJ63" s="206"/>
      <c r="BK63" s="206">
        <f>U63+AI63+AW63</f>
        <v>2.1614</v>
      </c>
      <c r="BL63" s="205">
        <f>V63+AJ63+AX63</f>
        <v>0.4</v>
      </c>
      <c r="BM63" s="205"/>
      <c r="BN63" s="205"/>
      <c r="BO63" s="205"/>
      <c r="BP63" s="205"/>
      <c r="BQ63" s="206"/>
      <c r="BR63" s="206">
        <f>U63+AI63+BD63</f>
        <v>2.1614</v>
      </c>
      <c r="BS63" s="205">
        <f>V63+AJ63+BE63</f>
        <v>0.4</v>
      </c>
      <c r="BT63" s="205"/>
      <c r="BU63" s="205"/>
      <c r="BV63" s="205"/>
      <c r="BW63" s="205"/>
      <c r="BX63" s="201"/>
    </row>
    <row r="64" spans="1:76" ht="39.75" customHeight="1">
      <c r="A64" s="155" t="s">
        <v>371</v>
      </c>
      <c r="B64" s="156" t="s">
        <v>278</v>
      </c>
      <c r="C64" s="182" t="s">
        <v>778</v>
      </c>
      <c r="D64" s="206">
        <v>1.16</v>
      </c>
      <c r="E64" s="206">
        <f>D64</f>
        <v>1.16</v>
      </c>
      <c r="F64" s="201"/>
      <c r="G64" s="201"/>
      <c r="H64" s="201"/>
      <c r="I64" s="201"/>
      <c r="J64" s="201"/>
      <c r="K64" s="201"/>
      <c r="L64" s="201"/>
      <c r="M64" s="201"/>
      <c r="N64" s="201"/>
      <c r="O64" s="201"/>
      <c r="P64" s="201"/>
      <c r="Q64" s="201"/>
      <c r="R64" s="201"/>
      <c r="S64" s="201"/>
      <c r="T64" s="206"/>
      <c r="U64" s="206"/>
      <c r="V64" s="205"/>
      <c r="W64" s="205"/>
      <c r="X64" s="205"/>
      <c r="Y64" s="205"/>
      <c r="Z64" s="205"/>
      <c r="AA64" s="206"/>
      <c r="AB64" s="206"/>
      <c r="AC64" s="205"/>
      <c r="AD64" s="205"/>
      <c r="AE64" s="205"/>
      <c r="AF64" s="205"/>
      <c r="AG64" s="205"/>
      <c r="AH64" s="206"/>
      <c r="AI64" s="206">
        <v>1.16</v>
      </c>
      <c r="AJ64" s="205"/>
      <c r="AK64" s="205"/>
      <c r="AL64" s="205">
        <v>1.195</v>
      </c>
      <c r="AM64" s="205"/>
      <c r="AN64" s="205"/>
      <c r="AO64" s="206"/>
      <c r="AP64" s="206">
        <v>1.5134</v>
      </c>
      <c r="AQ64" s="205"/>
      <c r="AR64" s="205"/>
      <c r="AS64" s="205">
        <v>1.195</v>
      </c>
      <c r="AT64" s="205"/>
      <c r="AU64" s="205"/>
      <c r="AV64" s="206"/>
      <c r="AW64" s="206"/>
      <c r="AX64" s="205"/>
      <c r="AY64" s="205"/>
      <c r="AZ64" s="205"/>
      <c r="BA64" s="205"/>
      <c r="BB64" s="205"/>
      <c r="BC64" s="206"/>
      <c r="BD64" s="206"/>
      <c r="BE64" s="205"/>
      <c r="BF64" s="205"/>
      <c r="BG64" s="205"/>
      <c r="BH64" s="205"/>
      <c r="BI64" s="205"/>
      <c r="BJ64" s="206"/>
      <c r="BK64" s="206">
        <f>U64+AI64+AW64</f>
        <v>1.16</v>
      </c>
      <c r="BL64" s="205"/>
      <c r="BM64" s="205"/>
      <c r="BN64" s="205">
        <f>X64+AL64+AZ64</f>
        <v>1.195</v>
      </c>
      <c r="BO64" s="205"/>
      <c r="BP64" s="205"/>
      <c r="BQ64" s="206"/>
      <c r="BR64" s="206">
        <f>U64+AI64+BD64</f>
        <v>1.16</v>
      </c>
      <c r="BS64" s="205"/>
      <c r="BT64" s="205"/>
      <c r="BU64" s="205">
        <f>X64+AL64+BG64</f>
        <v>1.195</v>
      </c>
      <c r="BV64" s="205"/>
      <c r="BW64" s="205"/>
      <c r="BX64" s="201"/>
    </row>
    <row r="65" spans="1:76" ht="39.75" customHeight="1">
      <c r="A65" s="155" t="s">
        <v>371</v>
      </c>
      <c r="B65" s="156" t="s">
        <v>277</v>
      </c>
      <c r="C65" s="182" t="s">
        <v>779</v>
      </c>
      <c r="D65" s="201">
        <v>2.364</v>
      </c>
      <c r="E65" s="206">
        <f>D65</f>
        <v>2.364</v>
      </c>
      <c r="F65" s="201"/>
      <c r="G65" s="201"/>
      <c r="H65" s="201"/>
      <c r="I65" s="201"/>
      <c r="J65" s="201"/>
      <c r="K65" s="201"/>
      <c r="L65" s="201"/>
      <c r="M65" s="201"/>
      <c r="N65" s="201"/>
      <c r="O65" s="201"/>
      <c r="P65" s="201"/>
      <c r="Q65" s="201"/>
      <c r="R65" s="201"/>
      <c r="S65" s="201"/>
      <c r="T65" s="206"/>
      <c r="U65" s="206"/>
      <c r="V65" s="205"/>
      <c r="W65" s="205"/>
      <c r="X65" s="205"/>
      <c r="Y65" s="205"/>
      <c r="Z65" s="205"/>
      <c r="AA65" s="206"/>
      <c r="AB65" s="206"/>
      <c r="AC65" s="205"/>
      <c r="AD65" s="205"/>
      <c r="AE65" s="205"/>
      <c r="AF65" s="205"/>
      <c r="AG65" s="205"/>
      <c r="AH65" s="206"/>
      <c r="AI65" s="206">
        <v>2.364</v>
      </c>
      <c r="AJ65" s="205">
        <v>1.26</v>
      </c>
      <c r="AK65" s="205"/>
      <c r="AL65" s="205"/>
      <c r="AM65" s="205"/>
      <c r="AN65" s="205"/>
      <c r="AO65" s="206"/>
      <c r="AP65" s="206">
        <v>2.1844</v>
      </c>
      <c r="AQ65" s="205">
        <v>1.26</v>
      </c>
      <c r="AR65" s="205"/>
      <c r="AS65" s="205"/>
      <c r="AT65" s="205"/>
      <c r="AU65" s="205"/>
      <c r="AV65" s="206"/>
      <c r="AW65" s="206"/>
      <c r="AX65" s="205"/>
      <c r="AY65" s="205"/>
      <c r="AZ65" s="205"/>
      <c r="BA65" s="205"/>
      <c r="BB65" s="205"/>
      <c r="BC65" s="206"/>
      <c r="BD65" s="206"/>
      <c r="BE65" s="205"/>
      <c r="BF65" s="205"/>
      <c r="BG65" s="205"/>
      <c r="BH65" s="205"/>
      <c r="BI65" s="205"/>
      <c r="BJ65" s="206"/>
      <c r="BK65" s="206">
        <f>U65+AI65+AW65</f>
        <v>2.364</v>
      </c>
      <c r="BL65" s="205">
        <f>V65+AJ65+AX65</f>
        <v>1.26</v>
      </c>
      <c r="BM65" s="205"/>
      <c r="BN65" s="205"/>
      <c r="BO65" s="205"/>
      <c r="BP65" s="205"/>
      <c r="BQ65" s="206"/>
      <c r="BR65" s="206">
        <f>U65+AI65+BD65</f>
        <v>2.364</v>
      </c>
      <c r="BS65" s="205">
        <f>V65+AJ65+BE65</f>
        <v>1.26</v>
      </c>
      <c r="BT65" s="205"/>
      <c r="BU65" s="205"/>
      <c r="BV65" s="205"/>
      <c r="BW65" s="205"/>
      <c r="BX65" s="201"/>
    </row>
    <row r="66" spans="1:76" ht="39.75" customHeight="1">
      <c r="A66" s="155" t="s">
        <v>371</v>
      </c>
      <c r="B66" s="156" t="s">
        <v>801</v>
      </c>
      <c r="C66" s="182" t="s">
        <v>803</v>
      </c>
      <c r="D66" s="201"/>
      <c r="E66" s="206">
        <v>1.076</v>
      </c>
      <c r="F66" s="201"/>
      <c r="G66" s="201"/>
      <c r="H66" s="201"/>
      <c r="I66" s="201"/>
      <c r="J66" s="201"/>
      <c r="K66" s="201"/>
      <c r="L66" s="201"/>
      <c r="M66" s="201"/>
      <c r="N66" s="201"/>
      <c r="O66" s="201"/>
      <c r="P66" s="201"/>
      <c r="Q66" s="201"/>
      <c r="R66" s="201"/>
      <c r="S66" s="201"/>
      <c r="T66" s="206"/>
      <c r="U66" s="206"/>
      <c r="V66" s="205"/>
      <c r="W66" s="205"/>
      <c r="X66" s="205"/>
      <c r="Y66" s="205"/>
      <c r="Z66" s="205"/>
      <c r="AA66" s="206"/>
      <c r="AB66" s="206"/>
      <c r="AC66" s="205"/>
      <c r="AD66" s="205"/>
      <c r="AE66" s="205"/>
      <c r="AF66" s="205"/>
      <c r="AG66" s="205"/>
      <c r="AH66" s="206"/>
      <c r="AI66" s="206"/>
      <c r="AJ66" s="205"/>
      <c r="AK66" s="205"/>
      <c r="AL66" s="205"/>
      <c r="AM66" s="205"/>
      <c r="AN66" s="205"/>
      <c r="AO66" s="206"/>
      <c r="AP66" s="206"/>
      <c r="AQ66" s="205"/>
      <c r="AR66" s="205"/>
      <c r="AS66" s="205"/>
      <c r="AT66" s="205"/>
      <c r="AU66" s="205"/>
      <c r="AV66" s="206"/>
      <c r="AW66" s="206"/>
      <c r="AX66" s="205"/>
      <c r="AY66" s="205"/>
      <c r="AZ66" s="205"/>
      <c r="BA66" s="205"/>
      <c r="BB66" s="205"/>
      <c r="BC66" s="206"/>
      <c r="BD66" s="206">
        <v>1.076</v>
      </c>
      <c r="BE66" s="205">
        <v>0.4</v>
      </c>
      <c r="BF66" s="205"/>
      <c r="BG66" s="205">
        <v>1.62</v>
      </c>
      <c r="BH66" s="205"/>
      <c r="BI66" s="205"/>
      <c r="BJ66" s="206"/>
      <c r="BK66" s="206"/>
      <c r="BL66" s="205"/>
      <c r="BM66" s="205"/>
      <c r="BN66" s="205"/>
      <c r="BO66" s="205"/>
      <c r="BP66" s="205"/>
      <c r="BQ66" s="206"/>
      <c r="BR66" s="206">
        <f>U66+AI66+BD66</f>
        <v>1.076</v>
      </c>
      <c r="BS66" s="205">
        <f>V66+AJ66+BE66</f>
        <v>0.4</v>
      </c>
      <c r="BT66" s="205"/>
      <c r="BU66" s="205">
        <f>BG66</f>
        <v>1.62</v>
      </c>
      <c r="BV66" s="205"/>
      <c r="BW66" s="205"/>
      <c r="BX66" s="201"/>
    </row>
    <row r="67" spans="1:76" ht="39.75" customHeight="1">
      <c r="A67" s="155" t="s">
        <v>371</v>
      </c>
      <c r="B67" s="156" t="s">
        <v>804</v>
      </c>
      <c r="C67" s="182" t="s">
        <v>802</v>
      </c>
      <c r="D67" s="201"/>
      <c r="E67" s="206">
        <v>3.592</v>
      </c>
      <c r="F67" s="201"/>
      <c r="G67" s="201"/>
      <c r="H67" s="201"/>
      <c r="I67" s="201"/>
      <c r="J67" s="201"/>
      <c r="K67" s="201"/>
      <c r="L67" s="201"/>
      <c r="M67" s="201"/>
      <c r="N67" s="201"/>
      <c r="O67" s="201"/>
      <c r="P67" s="201"/>
      <c r="Q67" s="201"/>
      <c r="R67" s="201"/>
      <c r="S67" s="201"/>
      <c r="T67" s="206"/>
      <c r="U67" s="206"/>
      <c r="V67" s="205"/>
      <c r="W67" s="205"/>
      <c r="X67" s="205"/>
      <c r="Y67" s="205"/>
      <c r="Z67" s="205"/>
      <c r="AA67" s="206"/>
      <c r="AB67" s="206"/>
      <c r="AC67" s="205"/>
      <c r="AD67" s="205"/>
      <c r="AE67" s="205"/>
      <c r="AF67" s="205"/>
      <c r="AG67" s="205"/>
      <c r="AH67" s="206"/>
      <c r="AI67" s="206"/>
      <c r="AJ67" s="205"/>
      <c r="AK67" s="205"/>
      <c r="AL67" s="205"/>
      <c r="AM67" s="205"/>
      <c r="AN67" s="205"/>
      <c r="AO67" s="206"/>
      <c r="AP67" s="206"/>
      <c r="AQ67" s="205"/>
      <c r="AR67" s="205"/>
      <c r="AS67" s="205"/>
      <c r="AT67" s="205"/>
      <c r="AU67" s="205"/>
      <c r="AV67" s="206"/>
      <c r="AW67" s="206"/>
      <c r="AX67" s="205"/>
      <c r="AY67" s="205"/>
      <c r="AZ67" s="205"/>
      <c r="BA67" s="205"/>
      <c r="BB67" s="205"/>
      <c r="BC67" s="206"/>
      <c r="BD67" s="206">
        <v>3.592</v>
      </c>
      <c r="BE67" s="205"/>
      <c r="BF67" s="205"/>
      <c r="BG67" s="205"/>
      <c r="BH67" s="205"/>
      <c r="BI67" s="205"/>
      <c r="BJ67" s="206"/>
      <c r="BK67" s="206"/>
      <c r="BL67" s="205"/>
      <c r="BM67" s="205"/>
      <c r="BN67" s="205"/>
      <c r="BO67" s="205"/>
      <c r="BP67" s="205"/>
      <c r="BQ67" s="206"/>
      <c r="BR67" s="206">
        <f>U67+AI67+BD67</f>
        <v>3.592</v>
      </c>
      <c r="BS67" s="205"/>
      <c r="BT67" s="205"/>
      <c r="BU67" s="205"/>
      <c r="BV67" s="205"/>
      <c r="BW67" s="205"/>
      <c r="BX67" s="201"/>
    </row>
    <row r="68" spans="1:76" ht="69" customHeight="1">
      <c r="A68" s="153" t="s">
        <v>372</v>
      </c>
      <c r="B68" s="154" t="s">
        <v>498</v>
      </c>
      <c r="C68" s="187"/>
      <c r="D68" s="99"/>
      <c r="E68" s="198"/>
      <c r="F68" s="196"/>
      <c r="G68" s="196"/>
      <c r="H68" s="196"/>
      <c r="I68" s="196"/>
      <c r="J68" s="196"/>
      <c r="K68" s="196"/>
      <c r="L68" s="196"/>
      <c r="M68" s="196"/>
      <c r="N68" s="196"/>
      <c r="O68" s="196"/>
      <c r="P68" s="196"/>
      <c r="Q68" s="196"/>
      <c r="R68" s="196"/>
      <c r="S68" s="196"/>
      <c r="T68" s="198"/>
      <c r="U68" s="198"/>
      <c r="V68" s="212"/>
      <c r="W68" s="212"/>
      <c r="X68" s="212"/>
      <c r="Y68" s="212"/>
      <c r="Z68" s="212"/>
      <c r="AA68" s="198"/>
      <c r="AB68" s="198"/>
      <c r="AC68" s="212"/>
      <c r="AD68" s="212"/>
      <c r="AE68" s="212"/>
      <c r="AF68" s="212"/>
      <c r="AG68" s="212"/>
      <c r="AH68" s="198"/>
      <c r="AI68" s="198"/>
      <c r="AJ68" s="212"/>
      <c r="AK68" s="212"/>
      <c r="AL68" s="212"/>
      <c r="AM68" s="212"/>
      <c r="AN68" s="212"/>
      <c r="AO68" s="198"/>
      <c r="AP68" s="198"/>
      <c r="AQ68" s="212"/>
      <c r="AR68" s="212"/>
      <c r="AS68" s="212"/>
      <c r="AT68" s="212"/>
      <c r="AU68" s="212"/>
      <c r="AV68" s="198"/>
      <c r="AW68" s="198"/>
      <c r="AX68" s="212"/>
      <c r="AY68" s="212"/>
      <c r="AZ68" s="212"/>
      <c r="BA68" s="212"/>
      <c r="BB68" s="212"/>
      <c r="BC68" s="198"/>
      <c r="BD68" s="198"/>
      <c r="BE68" s="212"/>
      <c r="BF68" s="212"/>
      <c r="BG68" s="212"/>
      <c r="BH68" s="212"/>
      <c r="BI68" s="212"/>
      <c r="BJ68" s="198"/>
      <c r="BK68" s="198"/>
      <c r="BL68" s="212"/>
      <c r="BM68" s="212"/>
      <c r="BN68" s="212"/>
      <c r="BO68" s="212"/>
      <c r="BP68" s="212"/>
      <c r="BQ68" s="198"/>
      <c r="BR68" s="198"/>
      <c r="BS68" s="212"/>
      <c r="BT68" s="212"/>
      <c r="BU68" s="212"/>
      <c r="BV68" s="212"/>
      <c r="BW68" s="212"/>
      <c r="BX68" s="99"/>
    </row>
    <row r="69" spans="1:76" ht="39.75" customHeight="1">
      <c r="A69" s="155" t="s">
        <v>372</v>
      </c>
      <c r="B69" s="156" t="s">
        <v>280</v>
      </c>
      <c r="C69" s="182" t="s">
        <v>780</v>
      </c>
      <c r="D69" s="201">
        <v>0.649</v>
      </c>
      <c r="E69" s="206">
        <f>D69</f>
        <v>0.649</v>
      </c>
      <c r="F69" s="201"/>
      <c r="G69" s="201"/>
      <c r="H69" s="201"/>
      <c r="I69" s="201"/>
      <c r="J69" s="201"/>
      <c r="K69" s="201"/>
      <c r="L69" s="201"/>
      <c r="M69" s="201"/>
      <c r="N69" s="201"/>
      <c r="O69" s="201"/>
      <c r="P69" s="201"/>
      <c r="Q69" s="201"/>
      <c r="R69" s="201"/>
      <c r="S69" s="201"/>
      <c r="T69" s="206"/>
      <c r="U69" s="206"/>
      <c r="V69" s="205"/>
      <c r="W69" s="205"/>
      <c r="X69" s="205"/>
      <c r="Y69" s="205"/>
      <c r="Z69" s="205"/>
      <c r="AA69" s="206"/>
      <c r="AB69" s="206"/>
      <c r="AC69" s="205"/>
      <c r="AD69" s="205"/>
      <c r="AE69" s="205"/>
      <c r="AF69" s="205"/>
      <c r="AG69" s="205"/>
      <c r="AH69" s="206"/>
      <c r="AI69" s="206">
        <v>0.649</v>
      </c>
      <c r="AJ69" s="205">
        <v>1.26</v>
      </c>
      <c r="AK69" s="205"/>
      <c r="AL69" s="205"/>
      <c r="AM69" s="205"/>
      <c r="AN69" s="205"/>
      <c r="AO69" s="206"/>
      <c r="AP69" s="206">
        <v>0.434</v>
      </c>
      <c r="AQ69" s="205">
        <v>1.26</v>
      </c>
      <c r="AR69" s="205"/>
      <c r="AS69" s="205"/>
      <c r="AT69" s="205"/>
      <c r="AU69" s="205"/>
      <c r="AV69" s="206"/>
      <c r="AW69" s="206"/>
      <c r="AX69" s="205"/>
      <c r="AY69" s="205"/>
      <c r="AZ69" s="205"/>
      <c r="BA69" s="205"/>
      <c r="BB69" s="205"/>
      <c r="BC69" s="206"/>
      <c r="BD69" s="206"/>
      <c r="BE69" s="205"/>
      <c r="BF69" s="205"/>
      <c r="BG69" s="205"/>
      <c r="BH69" s="205"/>
      <c r="BI69" s="205"/>
      <c r="BJ69" s="206"/>
      <c r="BK69" s="206">
        <f>U69+AI69+AW69</f>
        <v>0.649</v>
      </c>
      <c r="BL69" s="205">
        <f>V69+AJ69+AX69</f>
        <v>1.26</v>
      </c>
      <c r="BM69" s="205"/>
      <c r="BN69" s="205"/>
      <c r="BO69" s="205"/>
      <c r="BP69" s="205"/>
      <c r="BQ69" s="206"/>
      <c r="BR69" s="206">
        <f>U69+AI69+BD69</f>
        <v>0.649</v>
      </c>
      <c r="BS69" s="205">
        <f>V69+AJ69+BE69</f>
        <v>1.26</v>
      </c>
      <c r="BT69" s="205"/>
      <c r="BU69" s="205"/>
      <c r="BV69" s="205"/>
      <c r="BW69" s="205"/>
      <c r="BX69" s="201"/>
    </row>
    <row r="70" spans="1:76" ht="39.75" customHeight="1">
      <c r="A70" s="153" t="s">
        <v>328</v>
      </c>
      <c r="B70" s="154" t="s">
        <v>499</v>
      </c>
      <c r="C70" s="187"/>
      <c r="D70" s="99"/>
      <c r="E70" s="198"/>
      <c r="F70" s="196"/>
      <c r="G70" s="196"/>
      <c r="H70" s="196"/>
      <c r="I70" s="196"/>
      <c r="J70" s="196"/>
      <c r="K70" s="196"/>
      <c r="L70" s="196"/>
      <c r="M70" s="196"/>
      <c r="N70" s="196"/>
      <c r="O70" s="196"/>
      <c r="P70" s="196"/>
      <c r="Q70" s="196"/>
      <c r="R70" s="196"/>
      <c r="S70" s="196"/>
      <c r="T70" s="198"/>
      <c r="U70" s="198"/>
      <c r="V70" s="212"/>
      <c r="W70" s="212"/>
      <c r="X70" s="212"/>
      <c r="Y70" s="212"/>
      <c r="Z70" s="212"/>
      <c r="AA70" s="198"/>
      <c r="AB70" s="198"/>
      <c r="AC70" s="212"/>
      <c r="AD70" s="212"/>
      <c r="AE70" s="212"/>
      <c r="AF70" s="212"/>
      <c r="AG70" s="212"/>
      <c r="AH70" s="198"/>
      <c r="AI70" s="198"/>
      <c r="AJ70" s="212"/>
      <c r="AK70" s="212"/>
      <c r="AL70" s="212"/>
      <c r="AM70" s="212"/>
      <c r="AN70" s="212"/>
      <c r="AO70" s="198"/>
      <c r="AP70" s="198"/>
      <c r="AQ70" s="212"/>
      <c r="AR70" s="212"/>
      <c r="AS70" s="212"/>
      <c r="AT70" s="212"/>
      <c r="AU70" s="212"/>
      <c r="AV70" s="198"/>
      <c r="AW70" s="198"/>
      <c r="AX70" s="212"/>
      <c r="AY70" s="212"/>
      <c r="AZ70" s="212"/>
      <c r="BA70" s="212"/>
      <c r="BB70" s="212"/>
      <c r="BC70" s="198"/>
      <c r="BD70" s="198"/>
      <c r="BE70" s="212"/>
      <c r="BF70" s="212"/>
      <c r="BG70" s="212"/>
      <c r="BH70" s="212"/>
      <c r="BI70" s="212"/>
      <c r="BJ70" s="198"/>
      <c r="BK70" s="198"/>
      <c r="BL70" s="212"/>
      <c r="BM70" s="212"/>
      <c r="BN70" s="212"/>
      <c r="BO70" s="212"/>
      <c r="BP70" s="212"/>
      <c r="BQ70" s="198"/>
      <c r="BR70" s="198"/>
      <c r="BS70" s="212"/>
      <c r="BT70" s="212"/>
      <c r="BU70" s="212"/>
      <c r="BV70" s="212"/>
      <c r="BW70" s="212"/>
      <c r="BX70" s="99"/>
    </row>
    <row r="71" spans="1:76" ht="60" customHeight="1">
      <c r="A71" s="153" t="s">
        <v>333</v>
      </c>
      <c r="B71" s="154" t="s">
        <v>500</v>
      </c>
      <c r="C71" s="187"/>
      <c r="D71" s="99"/>
      <c r="E71" s="198"/>
      <c r="F71" s="196"/>
      <c r="G71" s="196"/>
      <c r="H71" s="196"/>
      <c r="I71" s="196"/>
      <c r="J71" s="196"/>
      <c r="K71" s="196"/>
      <c r="L71" s="196"/>
      <c r="M71" s="196"/>
      <c r="N71" s="196"/>
      <c r="O71" s="196"/>
      <c r="P71" s="196"/>
      <c r="Q71" s="196"/>
      <c r="R71" s="196"/>
      <c r="S71" s="196"/>
      <c r="T71" s="198"/>
      <c r="U71" s="198"/>
      <c r="V71" s="212"/>
      <c r="W71" s="212"/>
      <c r="X71" s="212"/>
      <c r="Y71" s="212"/>
      <c r="Z71" s="212"/>
      <c r="AA71" s="198"/>
      <c r="AB71" s="198"/>
      <c r="AC71" s="212"/>
      <c r="AD71" s="212"/>
      <c r="AE71" s="212"/>
      <c r="AF71" s="212"/>
      <c r="AG71" s="212"/>
      <c r="AH71" s="198"/>
      <c r="AI71" s="198"/>
      <c r="AJ71" s="212"/>
      <c r="AK71" s="212"/>
      <c r="AL71" s="212"/>
      <c r="AM71" s="212"/>
      <c r="AN71" s="212"/>
      <c r="AO71" s="198"/>
      <c r="AP71" s="198"/>
      <c r="AQ71" s="212"/>
      <c r="AR71" s="212"/>
      <c r="AS71" s="212"/>
      <c r="AT71" s="212"/>
      <c r="AU71" s="212"/>
      <c r="AV71" s="198"/>
      <c r="AW71" s="198"/>
      <c r="AX71" s="212"/>
      <c r="AY71" s="212"/>
      <c r="AZ71" s="212"/>
      <c r="BA71" s="212"/>
      <c r="BB71" s="212"/>
      <c r="BC71" s="198"/>
      <c r="BD71" s="198"/>
      <c r="BE71" s="212"/>
      <c r="BF71" s="212"/>
      <c r="BG71" s="212"/>
      <c r="BH71" s="212"/>
      <c r="BI71" s="212"/>
      <c r="BJ71" s="198"/>
      <c r="BK71" s="198"/>
      <c r="BL71" s="212"/>
      <c r="BM71" s="212"/>
      <c r="BN71" s="212"/>
      <c r="BO71" s="212"/>
      <c r="BP71" s="212"/>
      <c r="BQ71" s="198"/>
      <c r="BR71" s="198"/>
      <c r="BS71" s="212"/>
      <c r="BT71" s="212"/>
      <c r="BU71" s="212"/>
      <c r="BV71" s="212"/>
      <c r="BW71" s="212"/>
      <c r="BX71" s="99"/>
    </row>
    <row r="72" spans="1:76" ht="39.75" customHeight="1">
      <c r="A72" s="153" t="s">
        <v>382</v>
      </c>
      <c r="B72" s="154" t="s">
        <v>501</v>
      </c>
      <c r="C72" s="187"/>
      <c r="D72" s="99"/>
      <c r="E72" s="198"/>
      <c r="F72" s="196"/>
      <c r="G72" s="196"/>
      <c r="H72" s="196"/>
      <c r="I72" s="196"/>
      <c r="J72" s="196"/>
      <c r="K72" s="196"/>
      <c r="L72" s="196"/>
      <c r="M72" s="196"/>
      <c r="N72" s="196"/>
      <c r="O72" s="196"/>
      <c r="P72" s="196"/>
      <c r="Q72" s="196"/>
      <c r="R72" s="196"/>
      <c r="S72" s="196"/>
      <c r="T72" s="198"/>
      <c r="U72" s="198"/>
      <c r="V72" s="212"/>
      <c r="W72" s="212"/>
      <c r="X72" s="212"/>
      <c r="Y72" s="212"/>
      <c r="Z72" s="212"/>
      <c r="AA72" s="198"/>
      <c r="AB72" s="198"/>
      <c r="AC72" s="212"/>
      <c r="AD72" s="212"/>
      <c r="AE72" s="212"/>
      <c r="AF72" s="212"/>
      <c r="AG72" s="212"/>
      <c r="AH72" s="198"/>
      <c r="AI72" s="198"/>
      <c r="AJ72" s="212"/>
      <c r="AK72" s="212"/>
      <c r="AL72" s="212"/>
      <c r="AM72" s="212"/>
      <c r="AN72" s="212"/>
      <c r="AO72" s="198"/>
      <c r="AP72" s="198"/>
      <c r="AQ72" s="212"/>
      <c r="AR72" s="212"/>
      <c r="AS72" s="212"/>
      <c r="AT72" s="212"/>
      <c r="AU72" s="212"/>
      <c r="AV72" s="198"/>
      <c r="AW72" s="198"/>
      <c r="AX72" s="212"/>
      <c r="AY72" s="212"/>
      <c r="AZ72" s="212"/>
      <c r="BA72" s="212"/>
      <c r="BB72" s="212"/>
      <c r="BC72" s="198"/>
      <c r="BD72" s="198"/>
      <c r="BE72" s="212"/>
      <c r="BF72" s="212"/>
      <c r="BG72" s="212"/>
      <c r="BH72" s="212"/>
      <c r="BI72" s="212"/>
      <c r="BJ72" s="198"/>
      <c r="BK72" s="198"/>
      <c r="BL72" s="212"/>
      <c r="BM72" s="212"/>
      <c r="BN72" s="212"/>
      <c r="BO72" s="212"/>
      <c r="BP72" s="212"/>
      <c r="BQ72" s="198"/>
      <c r="BR72" s="198"/>
      <c r="BS72" s="212"/>
      <c r="BT72" s="212"/>
      <c r="BU72" s="212"/>
      <c r="BV72" s="212"/>
      <c r="BW72" s="212"/>
      <c r="BX72" s="99"/>
    </row>
    <row r="73" spans="1:76" ht="30" customHeight="1">
      <c r="A73" s="158" t="s">
        <v>382</v>
      </c>
      <c r="B73" s="159" t="s">
        <v>281</v>
      </c>
      <c r="C73" s="180" t="s">
        <v>781</v>
      </c>
      <c r="D73" s="202">
        <v>8.836</v>
      </c>
      <c r="E73" s="208">
        <f>D73</f>
        <v>8.836</v>
      </c>
      <c r="F73" s="202"/>
      <c r="G73" s="202"/>
      <c r="H73" s="202"/>
      <c r="I73" s="202"/>
      <c r="J73" s="202"/>
      <c r="K73" s="202"/>
      <c r="L73" s="202"/>
      <c r="M73" s="202"/>
      <c r="N73" s="202"/>
      <c r="O73" s="202"/>
      <c r="P73" s="202"/>
      <c r="Q73" s="202"/>
      <c r="R73" s="202"/>
      <c r="S73" s="202"/>
      <c r="T73" s="208"/>
      <c r="U73" s="208"/>
      <c r="V73" s="207"/>
      <c r="W73" s="207"/>
      <c r="X73" s="207"/>
      <c r="Y73" s="207"/>
      <c r="Z73" s="207"/>
      <c r="AA73" s="208"/>
      <c r="AB73" s="208"/>
      <c r="AC73" s="207"/>
      <c r="AD73" s="207"/>
      <c r="AE73" s="207"/>
      <c r="AF73" s="207"/>
      <c r="AG73" s="207"/>
      <c r="AH73" s="208"/>
      <c r="AI73" s="208">
        <v>8.836</v>
      </c>
      <c r="AJ73" s="207"/>
      <c r="AK73" s="207"/>
      <c r="AL73" s="207"/>
      <c r="AM73" s="207"/>
      <c r="AN73" s="207"/>
      <c r="AO73" s="208"/>
      <c r="AP73" s="208">
        <v>8.286</v>
      </c>
      <c r="AQ73" s="207"/>
      <c r="AR73" s="207"/>
      <c r="AS73" s="207"/>
      <c r="AT73" s="207"/>
      <c r="AU73" s="207"/>
      <c r="AV73" s="208"/>
      <c r="AW73" s="208"/>
      <c r="AX73" s="207"/>
      <c r="AY73" s="207"/>
      <c r="AZ73" s="207"/>
      <c r="BA73" s="207"/>
      <c r="BB73" s="207"/>
      <c r="BC73" s="208"/>
      <c r="BD73" s="208"/>
      <c r="BE73" s="207"/>
      <c r="BF73" s="207"/>
      <c r="BG73" s="207"/>
      <c r="BH73" s="207"/>
      <c r="BI73" s="207"/>
      <c r="BJ73" s="208"/>
      <c r="BK73" s="208">
        <f>U73+AI73+AW73</f>
        <v>8.836</v>
      </c>
      <c r="BL73" s="207"/>
      <c r="BM73" s="207"/>
      <c r="BN73" s="207"/>
      <c r="BO73" s="207"/>
      <c r="BP73" s="207"/>
      <c r="BQ73" s="208"/>
      <c r="BR73" s="208">
        <f>U73+AI73+BD73</f>
        <v>8.836</v>
      </c>
      <c r="BS73" s="207"/>
      <c r="BT73" s="207"/>
      <c r="BU73" s="207"/>
      <c r="BV73" s="207"/>
      <c r="BW73" s="207"/>
      <c r="BX73" s="202"/>
    </row>
    <row r="74" spans="1:76" ht="60" customHeight="1">
      <c r="A74" s="153" t="s">
        <v>383</v>
      </c>
      <c r="B74" s="154" t="s">
        <v>502</v>
      </c>
      <c r="C74" s="187"/>
      <c r="D74" s="99"/>
      <c r="E74" s="198"/>
      <c r="F74" s="196"/>
      <c r="G74" s="196"/>
      <c r="H74" s="196"/>
      <c r="I74" s="196"/>
      <c r="J74" s="196"/>
      <c r="K74" s="196"/>
      <c r="L74" s="196"/>
      <c r="M74" s="196"/>
      <c r="N74" s="196"/>
      <c r="O74" s="196"/>
      <c r="P74" s="196"/>
      <c r="Q74" s="196"/>
      <c r="R74" s="196"/>
      <c r="S74" s="196"/>
      <c r="T74" s="198"/>
      <c r="U74" s="198"/>
      <c r="V74" s="212"/>
      <c r="W74" s="212"/>
      <c r="X74" s="212"/>
      <c r="Y74" s="212"/>
      <c r="Z74" s="212"/>
      <c r="AA74" s="198"/>
      <c r="AB74" s="198"/>
      <c r="AC74" s="212"/>
      <c r="AD74" s="212"/>
      <c r="AE74" s="212"/>
      <c r="AF74" s="212"/>
      <c r="AG74" s="212"/>
      <c r="AH74" s="198"/>
      <c r="AI74" s="198"/>
      <c r="AJ74" s="212"/>
      <c r="AK74" s="212"/>
      <c r="AL74" s="212"/>
      <c r="AM74" s="212"/>
      <c r="AN74" s="212"/>
      <c r="AO74" s="198"/>
      <c r="AP74" s="198"/>
      <c r="AQ74" s="212"/>
      <c r="AR74" s="212"/>
      <c r="AS74" s="212"/>
      <c r="AT74" s="212"/>
      <c r="AU74" s="212"/>
      <c r="AV74" s="198"/>
      <c r="AW74" s="198"/>
      <c r="AX74" s="212"/>
      <c r="AY74" s="212"/>
      <c r="AZ74" s="212"/>
      <c r="BA74" s="212"/>
      <c r="BB74" s="212"/>
      <c r="BC74" s="198"/>
      <c r="BD74" s="198"/>
      <c r="BE74" s="212"/>
      <c r="BF74" s="212"/>
      <c r="BG74" s="212"/>
      <c r="BH74" s="212"/>
      <c r="BI74" s="212"/>
      <c r="BJ74" s="198"/>
      <c r="BK74" s="198"/>
      <c r="BL74" s="212"/>
      <c r="BM74" s="212"/>
      <c r="BN74" s="212"/>
      <c r="BO74" s="212"/>
      <c r="BP74" s="212"/>
      <c r="BQ74" s="198"/>
      <c r="BR74" s="198"/>
      <c r="BS74" s="212"/>
      <c r="BT74" s="212"/>
      <c r="BU74" s="212"/>
      <c r="BV74" s="212"/>
      <c r="BW74" s="212"/>
      <c r="BX74" s="99"/>
    </row>
    <row r="75" spans="1:76" ht="39.75" customHeight="1">
      <c r="A75" s="158" t="s">
        <v>383</v>
      </c>
      <c r="B75" s="159" t="s">
        <v>283</v>
      </c>
      <c r="C75" s="180" t="s">
        <v>782</v>
      </c>
      <c r="D75" s="202">
        <v>2.154</v>
      </c>
      <c r="E75" s="208">
        <v>0</v>
      </c>
      <c r="F75" s="202"/>
      <c r="G75" s="202"/>
      <c r="H75" s="202"/>
      <c r="I75" s="202"/>
      <c r="J75" s="202"/>
      <c r="K75" s="202"/>
      <c r="L75" s="202"/>
      <c r="M75" s="202"/>
      <c r="N75" s="202"/>
      <c r="O75" s="202"/>
      <c r="P75" s="202"/>
      <c r="Q75" s="202"/>
      <c r="R75" s="202"/>
      <c r="S75" s="202"/>
      <c r="T75" s="208"/>
      <c r="U75" s="208"/>
      <c r="V75" s="207"/>
      <c r="W75" s="207"/>
      <c r="X75" s="207"/>
      <c r="Y75" s="207"/>
      <c r="Z75" s="207"/>
      <c r="AA75" s="208"/>
      <c r="AB75" s="208"/>
      <c r="AC75" s="207"/>
      <c r="AD75" s="207"/>
      <c r="AE75" s="207"/>
      <c r="AF75" s="207"/>
      <c r="AG75" s="207"/>
      <c r="AH75" s="208"/>
      <c r="AI75" s="208"/>
      <c r="AJ75" s="207"/>
      <c r="AK75" s="207"/>
      <c r="AL75" s="207"/>
      <c r="AM75" s="207"/>
      <c r="AN75" s="207"/>
      <c r="AO75" s="208"/>
      <c r="AP75" s="208"/>
      <c r="AQ75" s="207"/>
      <c r="AR75" s="207"/>
      <c r="AS75" s="207"/>
      <c r="AT75" s="207"/>
      <c r="AU75" s="207"/>
      <c r="AV75" s="208"/>
      <c r="AW75" s="208">
        <v>2.154</v>
      </c>
      <c r="AX75" s="207"/>
      <c r="AY75" s="207"/>
      <c r="AZ75" s="207"/>
      <c r="BA75" s="207"/>
      <c r="BB75" s="207"/>
      <c r="BC75" s="208"/>
      <c r="BD75" s="208">
        <v>0</v>
      </c>
      <c r="BE75" s="207"/>
      <c r="BF75" s="207"/>
      <c r="BG75" s="207"/>
      <c r="BH75" s="207"/>
      <c r="BI75" s="207"/>
      <c r="BJ75" s="208"/>
      <c r="BK75" s="208">
        <f aca="true" t="shared" si="10" ref="BK75:BK81">U75+AI75+AW75</f>
        <v>2.154</v>
      </c>
      <c r="BL75" s="207"/>
      <c r="BM75" s="207"/>
      <c r="BN75" s="207"/>
      <c r="BO75" s="207"/>
      <c r="BP75" s="207"/>
      <c r="BQ75" s="208"/>
      <c r="BR75" s="208">
        <f aca="true" t="shared" si="11" ref="BR75:BR81">U75+AI75+BD75</f>
        <v>0</v>
      </c>
      <c r="BS75" s="207"/>
      <c r="BT75" s="207"/>
      <c r="BU75" s="207"/>
      <c r="BV75" s="207"/>
      <c r="BW75" s="207"/>
      <c r="BX75" s="202"/>
    </row>
    <row r="76" spans="1:76" ht="39.75" customHeight="1">
      <c r="A76" s="158" t="s">
        <v>383</v>
      </c>
      <c r="B76" s="159" t="s">
        <v>284</v>
      </c>
      <c r="C76" s="180" t="s">
        <v>783</v>
      </c>
      <c r="D76" s="202">
        <v>1.819</v>
      </c>
      <c r="E76" s="208">
        <v>0</v>
      </c>
      <c r="F76" s="202"/>
      <c r="G76" s="202"/>
      <c r="H76" s="202"/>
      <c r="I76" s="202"/>
      <c r="J76" s="202"/>
      <c r="K76" s="202"/>
      <c r="L76" s="202"/>
      <c r="M76" s="202"/>
      <c r="N76" s="202"/>
      <c r="O76" s="202"/>
      <c r="P76" s="202"/>
      <c r="Q76" s="202"/>
      <c r="R76" s="202"/>
      <c r="S76" s="202"/>
      <c r="T76" s="208"/>
      <c r="U76" s="208"/>
      <c r="V76" s="207"/>
      <c r="W76" s="207"/>
      <c r="X76" s="207"/>
      <c r="Y76" s="207"/>
      <c r="Z76" s="207"/>
      <c r="AA76" s="208"/>
      <c r="AB76" s="208"/>
      <c r="AC76" s="207"/>
      <c r="AD76" s="207"/>
      <c r="AE76" s="207"/>
      <c r="AF76" s="207"/>
      <c r="AG76" s="207"/>
      <c r="AH76" s="208"/>
      <c r="AI76" s="208"/>
      <c r="AJ76" s="207"/>
      <c r="AK76" s="207"/>
      <c r="AL76" s="207"/>
      <c r="AM76" s="207"/>
      <c r="AN76" s="207"/>
      <c r="AO76" s="208"/>
      <c r="AP76" s="208"/>
      <c r="AQ76" s="207"/>
      <c r="AR76" s="207"/>
      <c r="AS76" s="207"/>
      <c r="AT76" s="207"/>
      <c r="AU76" s="207"/>
      <c r="AV76" s="208"/>
      <c r="AW76" s="208">
        <v>1.819</v>
      </c>
      <c r="AX76" s="207"/>
      <c r="AY76" s="207"/>
      <c r="AZ76" s="207"/>
      <c r="BA76" s="207"/>
      <c r="BB76" s="207"/>
      <c r="BC76" s="208"/>
      <c r="BD76" s="208">
        <v>0</v>
      </c>
      <c r="BE76" s="207"/>
      <c r="BF76" s="207"/>
      <c r="BG76" s="207"/>
      <c r="BH76" s="207"/>
      <c r="BI76" s="207"/>
      <c r="BJ76" s="208"/>
      <c r="BK76" s="208">
        <f t="shared" si="10"/>
        <v>1.819</v>
      </c>
      <c r="BL76" s="207"/>
      <c r="BM76" s="207"/>
      <c r="BN76" s="207"/>
      <c r="BO76" s="207"/>
      <c r="BP76" s="207"/>
      <c r="BQ76" s="208"/>
      <c r="BR76" s="208">
        <f t="shared" si="11"/>
        <v>0</v>
      </c>
      <c r="BS76" s="207"/>
      <c r="BT76" s="207"/>
      <c r="BU76" s="207"/>
      <c r="BV76" s="207"/>
      <c r="BW76" s="207"/>
      <c r="BX76" s="202"/>
    </row>
    <row r="77" spans="1:76" ht="30" customHeight="1">
      <c r="A77" s="158" t="s">
        <v>383</v>
      </c>
      <c r="B77" s="159" t="s">
        <v>285</v>
      </c>
      <c r="C77" s="180" t="s">
        <v>784</v>
      </c>
      <c r="D77" s="202">
        <v>0.749</v>
      </c>
      <c r="E77" s="208">
        <v>0</v>
      </c>
      <c r="F77" s="202"/>
      <c r="G77" s="202"/>
      <c r="H77" s="202"/>
      <c r="I77" s="202"/>
      <c r="J77" s="202"/>
      <c r="K77" s="202"/>
      <c r="L77" s="202"/>
      <c r="M77" s="202"/>
      <c r="N77" s="202"/>
      <c r="O77" s="202"/>
      <c r="P77" s="202"/>
      <c r="Q77" s="202"/>
      <c r="R77" s="202"/>
      <c r="S77" s="202"/>
      <c r="T77" s="208"/>
      <c r="U77" s="208"/>
      <c r="V77" s="207"/>
      <c r="W77" s="207"/>
      <c r="X77" s="207"/>
      <c r="Y77" s="207"/>
      <c r="Z77" s="207"/>
      <c r="AA77" s="208"/>
      <c r="AB77" s="208"/>
      <c r="AC77" s="207"/>
      <c r="AD77" s="207"/>
      <c r="AE77" s="207"/>
      <c r="AF77" s="207"/>
      <c r="AG77" s="207"/>
      <c r="AH77" s="208"/>
      <c r="AI77" s="208"/>
      <c r="AJ77" s="207"/>
      <c r="AK77" s="207"/>
      <c r="AL77" s="207"/>
      <c r="AM77" s="207"/>
      <c r="AN77" s="207"/>
      <c r="AO77" s="208"/>
      <c r="AP77" s="208"/>
      <c r="AQ77" s="207"/>
      <c r="AR77" s="207"/>
      <c r="AS77" s="207"/>
      <c r="AT77" s="207"/>
      <c r="AU77" s="207"/>
      <c r="AV77" s="208"/>
      <c r="AW77" s="208">
        <v>0.749</v>
      </c>
      <c r="AX77" s="207"/>
      <c r="AY77" s="207"/>
      <c r="AZ77" s="207"/>
      <c r="BA77" s="207"/>
      <c r="BB77" s="207"/>
      <c r="BC77" s="208"/>
      <c r="BD77" s="208">
        <v>0</v>
      </c>
      <c r="BE77" s="207"/>
      <c r="BF77" s="207"/>
      <c r="BG77" s="207"/>
      <c r="BH77" s="207"/>
      <c r="BI77" s="207"/>
      <c r="BJ77" s="208"/>
      <c r="BK77" s="208">
        <f t="shared" si="10"/>
        <v>0.749</v>
      </c>
      <c r="BL77" s="207"/>
      <c r="BM77" s="207"/>
      <c r="BN77" s="207"/>
      <c r="BO77" s="207"/>
      <c r="BP77" s="207"/>
      <c r="BQ77" s="208"/>
      <c r="BR77" s="208">
        <f t="shared" si="11"/>
        <v>0</v>
      </c>
      <c r="BS77" s="207"/>
      <c r="BT77" s="207"/>
      <c r="BU77" s="207"/>
      <c r="BV77" s="207"/>
      <c r="BW77" s="207"/>
      <c r="BX77" s="202"/>
    </row>
    <row r="78" spans="1:76" ht="30" customHeight="1">
      <c r="A78" s="158" t="s">
        <v>383</v>
      </c>
      <c r="B78" s="159" t="s">
        <v>286</v>
      </c>
      <c r="C78" s="180" t="s">
        <v>785</v>
      </c>
      <c r="D78" s="202">
        <v>0.753</v>
      </c>
      <c r="E78" s="208">
        <v>0</v>
      </c>
      <c r="F78" s="202"/>
      <c r="G78" s="202"/>
      <c r="H78" s="202"/>
      <c r="I78" s="202"/>
      <c r="J78" s="202"/>
      <c r="K78" s="202"/>
      <c r="L78" s="202"/>
      <c r="M78" s="202"/>
      <c r="N78" s="202"/>
      <c r="O78" s="202"/>
      <c r="P78" s="202"/>
      <c r="Q78" s="202"/>
      <c r="R78" s="202"/>
      <c r="S78" s="202"/>
      <c r="T78" s="208"/>
      <c r="U78" s="208"/>
      <c r="V78" s="207"/>
      <c r="W78" s="207"/>
      <c r="X78" s="207"/>
      <c r="Y78" s="207"/>
      <c r="Z78" s="207"/>
      <c r="AA78" s="208"/>
      <c r="AB78" s="208"/>
      <c r="AC78" s="207"/>
      <c r="AD78" s="207"/>
      <c r="AE78" s="207"/>
      <c r="AF78" s="207"/>
      <c r="AG78" s="207"/>
      <c r="AH78" s="208"/>
      <c r="AI78" s="208"/>
      <c r="AJ78" s="207"/>
      <c r="AK78" s="207"/>
      <c r="AL78" s="207"/>
      <c r="AM78" s="207"/>
      <c r="AN78" s="207"/>
      <c r="AO78" s="208"/>
      <c r="AP78" s="208"/>
      <c r="AQ78" s="207"/>
      <c r="AR78" s="207"/>
      <c r="AS78" s="207"/>
      <c r="AT78" s="207"/>
      <c r="AU78" s="207"/>
      <c r="AV78" s="208"/>
      <c r="AW78" s="208">
        <v>0.753</v>
      </c>
      <c r="AX78" s="207"/>
      <c r="AY78" s="207"/>
      <c r="AZ78" s="207"/>
      <c r="BA78" s="207"/>
      <c r="BB78" s="207"/>
      <c r="BC78" s="208"/>
      <c r="BD78" s="208">
        <v>0</v>
      </c>
      <c r="BE78" s="207"/>
      <c r="BF78" s="207"/>
      <c r="BG78" s="207"/>
      <c r="BH78" s="207"/>
      <c r="BI78" s="207"/>
      <c r="BJ78" s="208"/>
      <c r="BK78" s="208">
        <f t="shared" si="10"/>
        <v>0.753</v>
      </c>
      <c r="BL78" s="207"/>
      <c r="BM78" s="207"/>
      <c r="BN78" s="207"/>
      <c r="BO78" s="207"/>
      <c r="BP78" s="207"/>
      <c r="BQ78" s="208"/>
      <c r="BR78" s="208">
        <f t="shared" si="11"/>
        <v>0</v>
      </c>
      <c r="BS78" s="207"/>
      <c r="BT78" s="207"/>
      <c r="BU78" s="207"/>
      <c r="BV78" s="207"/>
      <c r="BW78" s="207"/>
      <c r="BX78" s="202"/>
    </row>
    <row r="79" spans="1:76" ht="30" customHeight="1">
      <c r="A79" s="158" t="s">
        <v>383</v>
      </c>
      <c r="B79" s="159" t="s">
        <v>287</v>
      </c>
      <c r="C79" s="180" t="s">
        <v>786</v>
      </c>
      <c r="D79" s="202">
        <v>1.271</v>
      </c>
      <c r="E79" s="208">
        <f>D79</f>
        <v>1.271</v>
      </c>
      <c r="F79" s="202"/>
      <c r="G79" s="202"/>
      <c r="H79" s="202"/>
      <c r="I79" s="202"/>
      <c r="J79" s="202"/>
      <c r="K79" s="202"/>
      <c r="L79" s="202"/>
      <c r="M79" s="202"/>
      <c r="N79" s="202"/>
      <c r="O79" s="202"/>
      <c r="P79" s="202"/>
      <c r="Q79" s="202"/>
      <c r="R79" s="202"/>
      <c r="S79" s="202"/>
      <c r="T79" s="208"/>
      <c r="U79" s="208"/>
      <c r="V79" s="207"/>
      <c r="W79" s="207"/>
      <c r="X79" s="207"/>
      <c r="Y79" s="207"/>
      <c r="Z79" s="207"/>
      <c r="AA79" s="208"/>
      <c r="AB79" s="208"/>
      <c r="AC79" s="207"/>
      <c r="AD79" s="207"/>
      <c r="AE79" s="207"/>
      <c r="AF79" s="207"/>
      <c r="AG79" s="207"/>
      <c r="AH79" s="208"/>
      <c r="AI79" s="208">
        <v>1.271</v>
      </c>
      <c r="AJ79" s="207"/>
      <c r="AK79" s="207"/>
      <c r="AL79" s="207"/>
      <c r="AM79" s="207"/>
      <c r="AN79" s="207"/>
      <c r="AO79" s="208"/>
      <c r="AP79" s="208">
        <v>1.717</v>
      </c>
      <c r="AQ79" s="207"/>
      <c r="AR79" s="207"/>
      <c r="AS79" s="207"/>
      <c r="AT79" s="207"/>
      <c r="AU79" s="207"/>
      <c r="AV79" s="208"/>
      <c r="AW79" s="208"/>
      <c r="AX79" s="207"/>
      <c r="AY79" s="207"/>
      <c r="AZ79" s="207"/>
      <c r="BA79" s="207"/>
      <c r="BB79" s="207"/>
      <c r="BC79" s="208"/>
      <c r="BD79" s="208"/>
      <c r="BE79" s="207"/>
      <c r="BF79" s="207"/>
      <c r="BG79" s="207"/>
      <c r="BH79" s="207"/>
      <c r="BI79" s="207"/>
      <c r="BJ79" s="208"/>
      <c r="BK79" s="208">
        <f t="shared" si="10"/>
        <v>1.271</v>
      </c>
      <c r="BL79" s="207"/>
      <c r="BM79" s="207"/>
      <c r="BN79" s="207"/>
      <c r="BO79" s="207"/>
      <c r="BP79" s="207"/>
      <c r="BQ79" s="208"/>
      <c r="BR79" s="208">
        <f t="shared" si="11"/>
        <v>1.271</v>
      </c>
      <c r="BS79" s="207"/>
      <c r="BT79" s="207"/>
      <c r="BU79" s="207"/>
      <c r="BV79" s="207"/>
      <c r="BW79" s="207"/>
      <c r="BX79" s="202"/>
    </row>
    <row r="80" spans="1:76" ht="30" customHeight="1">
      <c r="A80" s="158" t="s">
        <v>383</v>
      </c>
      <c r="B80" s="159" t="s">
        <v>288</v>
      </c>
      <c r="C80" s="180" t="s">
        <v>787</v>
      </c>
      <c r="D80" s="202">
        <v>3.718</v>
      </c>
      <c r="E80" s="208">
        <v>2.827</v>
      </c>
      <c r="F80" s="202"/>
      <c r="G80" s="202"/>
      <c r="H80" s="202"/>
      <c r="I80" s="202"/>
      <c r="J80" s="202"/>
      <c r="K80" s="202"/>
      <c r="L80" s="202"/>
      <c r="M80" s="202"/>
      <c r="N80" s="202"/>
      <c r="O80" s="202"/>
      <c r="P80" s="202"/>
      <c r="Q80" s="202"/>
      <c r="R80" s="202"/>
      <c r="S80" s="202"/>
      <c r="T80" s="208"/>
      <c r="U80" s="208">
        <v>1.782</v>
      </c>
      <c r="V80" s="207">
        <v>1.6</v>
      </c>
      <c r="W80" s="207"/>
      <c r="X80" s="207"/>
      <c r="Y80" s="207"/>
      <c r="Z80" s="207"/>
      <c r="AA80" s="208"/>
      <c r="AB80" s="208"/>
      <c r="AC80" s="207"/>
      <c r="AD80" s="207"/>
      <c r="AE80" s="207"/>
      <c r="AF80" s="207"/>
      <c r="AG80" s="207"/>
      <c r="AH80" s="208"/>
      <c r="AI80" s="208">
        <v>1.045</v>
      </c>
      <c r="AJ80" s="207">
        <v>1.26</v>
      </c>
      <c r="AK80" s="207"/>
      <c r="AL80" s="207"/>
      <c r="AM80" s="207"/>
      <c r="AN80" s="207"/>
      <c r="AO80" s="208"/>
      <c r="AP80" s="208">
        <v>0.969</v>
      </c>
      <c r="AQ80" s="207">
        <v>1.26</v>
      </c>
      <c r="AR80" s="207"/>
      <c r="AS80" s="207"/>
      <c r="AT80" s="207"/>
      <c r="AU80" s="207"/>
      <c r="AV80" s="208"/>
      <c r="AW80" s="208">
        <v>0.891</v>
      </c>
      <c r="AX80" s="207">
        <v>0.8</v>
      </c>
      <c r="AY80" s="207"/>
      <c r="AZ80" s="207"/>
      <c r="BA80" s="207"/>
      <c r="BB80" s="207"/>
      <c r="BC80" s="208"/>
      <c r="BD80" s="208">
        <v>0</v>
      </c>
      <c r="BE80" s="207">
        <v>0</v>
      </c>
      <c r="BF80" s="207"/>
      <c r="BG80" s="207"/>
      <c r="BH80" s="207"/>
      <c r="BI80" s="207"/>
      <c r="BJ80" s="208"/>
      <c r="BK80" s="208">
        <f t="shared" si="10"/>
        <v>3.718</v>
      </c>
      <c r="BL80" s="207">
        <f>V80+AJ80+AX80</f>
        <v>3.66</v>
      </c>
      <c r="BM80" s="207"/>
      <c r="BN80" s="207"/>
      <c r="BO80" s="207"/>
      <c r="BP80" s="207"/>
      <c r="BQ80" s="208"/>
      <c r="BR80" s="208">
        <f t="shared" si="11"/>
        <v>2.827</v>
      </c>
      <c r="BS80" s="207">
        <f>V80+AJ80+BE80</f>
        <v>2.8600000000000003</v>
      </c>
      <c r="BT80" s="207"/>
      <c r="BU80" s="207"/>
      <c r="BV80" s="207"/>
      <c r="BW80" s="207"/>
      <c r="BX80" s="202"/>
    </row>
    <row r="81" spans="1:76" ht="39.75" customHeight="1">
      <c r="A81" s="158" t="s">
        <v>383</v>
      </c>
      <c r="B81" s="159" t="s">
        <v>289</v>
      </c>
      <c r="C81" s="180" t="s">
        <v>788</v>
      </c>
      <c r="D81" s="202">
        <v>2.507</v>
      </c>
      <c r="E81" s="208">
        <f>D81</f>
        <v>2.507</v>
      </c>
      <c r="F81" s="202"/>
      <c r="G81" s="202"/>
      <c r="H81" s="202"/>
      <c r="I81" s="202"/>
      <c r="J81" s="202"/>
      <c r="K81" s="202"/>
      <c r="L81" s="202"/>
      <c r="M81" s="202"/>
      <c r="N81" s="202"/>
      <c r="O81" s="202"/>
      <c r="P81" s="202"/>
      <c r="Q81" s="202"/>
      <c r="R81" s="202"/>
      <c r="S81" s="202"/>
      <c r="T81" s="208"/>
      <c r="U81" s="208">
        <v>2.507</v>
      </c>
      <c r="V81" s="207"/>
      <c r="W81" s="207"/>
      <c r="X81" s="207"/>
      <c r="Y81" s="207"/>
      <c r="Z81" s="207"/>
      <c r="AA81" s="208"/>
      <c r="AB81" s="208"/>
      <c r="AC81" s="207"/>
      <c r="AD81" s="207"/>
      <c r="AE81" s="207"/>
      <c r="AF81" s="207"/>
      <c r="AG81" s="207"/>
      <c r="AH81" s="208"/>
      <c r="AI81" s="208"/>
      <c r="AJ81" s="207"/>
      <c r="AK81" s="207"/>
      <c r="AL81" s="207"/>
      <c r="AM81" s="207"/>
      <c r="AN81" s="207"/>
      <c r="AO81" s="208"/>
      <c r="AP81" s="208"/>
      <c r="AQ81" s="207"/>
      <c r="AR81" s="207"/>
      <c r="AS81" s="207"/>
      <c r="AT81" s="207"/>
      <c r="AU81" s="207"/>
      <c r="AV81" s="208"/>
      <c r="AW81" s="208"/>
      <c r="AX81" s="207"/>
      <c r="AY81" s="207"/>
      <c r="AZ81" s="207"/>
      <c r="BA81" s="207"/>
      <c r="BB81" s="207"/>
      <c r="BC81" s="208"/>
      <c r="BD81" s="208"/>
      <c r="BE81" s="207"/>
      <c r="BF81" s="207"/>
      <c r="BG81" s="207"/>
      <c r="BH81" s="207"/>
      <c r="BI81" s="207"/>
      <c r="BJ81" s="208"/>
      <c r="BK81" s="208">
        <f t="shared" si="10"/>
        <v>2.507</v>
      </c>
      <c r="BL81" s="207"/>
      <c r="BM81" s="207"/>
      <c r="BN81" s="207"/>
      <c r="BO81" s="207"/>
      <c r="BP81" s="207"/>
      <c r="BQ81" s="208"/>
      <c r="BR81" s="208">
        <f t="shared" si="11"/>
        <v>2.507</v>
      </c>
      <c r="BS81" s="207"/>
      <c r="BT81" s="207"/>
      <c r="BU81" s="207"/>
      <c r="BV81" s="207"/>
      <c r="BW81" s="207"/>
      <c r="BX81" s="202"/>
    </row>
    <row r="82" spans="1:76" ht="39.75" customHeight="1">
      <c r="A82" s="153" t="s">
        <v>334</v>
      </c>
      <c r="B82" s="154" t="s">
        <v>503</v>
      </c>
      <c r="C82" s="187"/>
      <c r="D82" s="99"/>
      <c r="E82" s="198"/>
      <c r="F82" s="196"/>
      <c r="G82" s="196"/>
      <c r="H82" s="196"/>
      <c r="I82" s="196"/>
      <c r="J82" s="196"/>
      <c r="K82" s="196"/>
      <c r="L82" s="196"/>
      <c r="M82" s="196"/>
      <c r="N82" s="196"/>
      <c r="O82" s="196"/>
      <c r="P82" s="196"/>
      <c r="Q82" s="196"/>
      <c r="R82" s="196"/>
      <c r="S82" s="196"/>
      <c r="T82" s="198"/>
      <c r="U82" s="198"/>
      <c r="V82" s="212"/>
      <c r="W82" s="212"/>
      <c r="X82" s="212"/>
      <c r="Y82" s="212"/>
      <c r="Z82" s="212"/>
      <c r="AA82" s="198"/>
      <c r="AB82" s="198"/>
      <c r="AC82" s="212"/>
      <c r="AD82" s="212"/>
      <c r="AE82" s="212"/>
      <c r="AF82" s="212"/>
      <c r="AG82" s="212"/>
      <c r="AH82" s="198"/>
      <c r="AI82" s="198"/>
      <c r="AJ82" s="212"/>
      <c r="AK82" s="212"/>
      <c r="AL82" s="212"/>
      <c r="AM82" s="212"/>
      <c r="AN82" s="212"/>
      <c r="AO82" s="198"/>
      <c r="AP82" s="198"/>
      <c r="AQ82" s="212"/>
      <c r="AR82" s="212"/>
      <c r="AS82" s="212"/>
      <c r="AT82" s="212"/>
      <c r="AU82" s="212"/>
      <c r="AV82" s="198"/>
      <c r="AW82" s="198"/>
      <c r="AX82" s="212"/>
      <c r="AY82" s="212"/>
      <c r="AZ82" s="212"/>
      <c r="BA82" s="212"/>
      <c r="BB82" s="212"/>
      <c r="BC82" s="198"/>
      <c r="BD82" s="198"/>
      <c r="BE82" s="212"/>
      <c r="BF82" s="212"/>
      <c r="BG82" s="212"/>
      <c r="BH82" s="212"/>
      <c r="BI82" s="212"/>
      <c r="BJ82" s="198"/>
      <c r="BK82" s="198"/>
      <c r="BL82" s="212"/>
      <c r="BM82" s="212"/>
      <c r="BN82" s="212"/>
      <c r="BO82" s="212"/>
      <c r="BP82" s="212"/>
      <c r="BQ82" s="198"/>
      <c r="BR82" s="198"/>
      <c r="BS82" s="212"/>
      <c r="BT82" s="212"/>
      <c r="BU82" s="212"/>
      <c r="BV82" s="212"/>
      <c r="BW82" s="212"/>
      <c r="BX82" s="99"/>
    </row>
    <row r="83" spans="1:76" ht="30" customHeight="1">
      <c r="A83" s="153" t="s">
        <v>386</v>
      </c>
      <c r="B83" s="154" t="s">
        <v>504</v>
      </c>
      <c r="C83" s="187"/>
      <c r="D83" s="99"/>
      <c r="E83" s="198"/>
      <c r="F83" s="196"/>
      <c r="G83" s="196"/>
      <c r="H83" s="196"/>
      <c r="I83" s="196"/>
      <c r="J83" s="196"/>
      <c r="K83" s="196"/>
      <c r="L83" s="196"/>
      <c r="M83" s="196"/>
      <c r="N83" s="196"/>
      <c r="O83" s="196"/>
      <c r="P83" s="196"/>
      <c r="Q83" s="196"/>
      <c r="R83" s="196"/>
      <c r="S83" s="196"/>
      <c r="T83" s="198"/>
      <c r="U83" s="198"/>
      <c r="V83" s="212"/>
      <c r="W83" s="212"/>
      <c r="X83" s="212"/>
      <c r="Y83" s="212"/>
      <c r="Z83" s="212"/>
      <c r="AA83" s="198"/>
      <c r="AB83" s="198"/>
      <c r="AC83" s="212"/>
      <c r="AD83" s="212"/>
      <c r="AE83" s="212"/>
      <c r="AF83" s="212"/>
      <c r="AG83" s="212"/>
      <c r="AH83" s="198"/>
      <c r="AI83" s="198"/>
      <c r="AJ83" s="212"/>
      <c r="AK83" s="212"/>
      <c r="AL83" s="212"/>
      <c r="AM83" s="212"/>
      <c r="AN83" s="212"/>
      <c r="AO83" s="198"/>
      <c r="AP83" s="198"/>
      <c r="AQ83" s="212"/>
      <c r="AR83" s="212"/>
      <c r="AS83" s="212"/>
      <c r="AT83" s="212"/>
      <c r="AU83" s="212"/>
      <c r="AV83" s="198"/>
      <c r="AW83" s="198"/>
      <c r="AX83" s="212"/>
      <c r="AY83" s="212"/>
      <c r="AZ83" s="212"/>
      <c r="BA83" s="212"/>
      <c r="BB83" s="212"/>
      <c r="BC83" s="198"/>
      <c r="BD83" s="198"/>
      <c r="BE83" s="212"/>
      <c r="BF83" s="212"/>
      <c r="BG83" s="212"/>
      <c r="BH83" s="212"/>
      <c r="BI83" s="212"/>
      <c r="BJ83" s="198"/>
      <c r="BK83" s="198"/>
      <c r="BL83" s="212"/>
      <c r="BM83" s="212"/>
      <c r="BN83" s="212"/>
      <c r="BO83" s="212"/>
      <c r="BP83" s="212"/>
      <c r="BQ83" s="198"/>
      <c r="BR83" s="198"/>
      <c r="BS83" s="212"/>
      <c r="BT83" s="212"/>
      <c r="BU83" s="212"/>
      <c r="BV83" s="212"/>
      <c r="BW83" s="212"/>
      <c r="BX83" s="99"/>
    </row>
    <row r="84" spans="1:76" ht="30" customHeight="1">
      <c r="A84" s="158" t="s">
        <v>386</v>
      </c>
      <c r="B84" s="159" t="s">
        <v>279</v>
      </c>
      <c r="C84" s="180" t="s">
        <v>789</v>
      </c>
      <c r="D84" s="202">
        <v>0.625</v>
      </c>
      <c r="E84" s="208">
        <f>D84</f>
        <v>0.625</v>
      </c>
      <c r="F84" s="202"/>
      <c r="G84" s="202"/>
      <c r="H84" s="202"/>
      <c r="I84" s="202"/>
      <c r="J84" s="202"/>
      <c r="K84" s="202"/>
      <c r="L84" s="202"/>
      <c r="M84" s="202"/>
      <c r="N84" s="202"/>
      <c r="O84" s="202"/>
      <c r="P84" s="202"/>
      <c r="Q84" s="202"/>
      <c r="R84" s="202"/>
      <c r="S84" s="202"/>
      <c r="T84" s="208"/>
      <c r="U84" s="208"/>
      <c r="V84" s="207"/>
      <c r="W84" s="207"/>
      <c r="X84" s="207"/>
      <c r="Y84" s="207"/>
      <c r="Z84" s="207"/>
      <c r="AA84" s="208"/>
      <c r="AB84" s="208"/>
      <c r="AC84" s="207"/>
      <c r="AD84" s="207"/>
      <c r="AE84" s="207"/>
      <c r="AF84" s="207"/>
      <c r="AG84" s="207"/>
      <c r="AH84" s="208"/>
      <c r="AI84" s="208">
        <v>0.625</v>
      </c>
      <c r="AJ84" s="207"/>
      <c r="AK84" s="207"/>
      <c r="AL84" s="207">
        <v>0.72</v>
      </c>
      <c r="AM84" s="207"/>
      <c r="AN84" s="207"/>
      <c r="AO84" s="208"/>
      <c r="AP84" s="208">
        <v>0.661</v>
      </c>
      <c r="AQ84" s="207"/>
      <c r="AR84" s="207"/>
      <c r="AS84" s="207">
        <v>0.72</v>
      </c>
      <c r="AT84" s="207"/>
      <c r="AU84" s="207"/>
      <c r="AV84" s="208"/>
      <c r="AW84" s="208"/>
      <c r="AX84" s="207"/>
      <c r="AY84" s="207"/>
      <c r="AZ84" s="207"/>
      <c r="BA84" s="207"/>
      <c r="BB84" s="207"/>
      <c r="BC84" s="208"/>
      <c r="BD84" s="208"/>
      <c r="BE84" s="207"/>
      <c r="BF84" s="207"/>
      <c r="BG84" s="207"/>
      <c r="BH84" s="207"/>
      <c r="BI84" s="207"/>
      <c r="BJ84" s="208"/>
      <c r="BK84" s="208">
        <f>U84+AI84+AW84</f>
        <v>0.625</v>
      </c>
      <c r="BL84" s="207"/>
      <c r="BM84" s="207"/>
      <c r="BN84" s="207">
        <f>X84+AL84+AZ84</f>
        <v>0.72</v>
      </c>
      <c r="BO84" s="207"/>
      <c r="BP84" s="207"/>
      <c r="BQ84" s="208"/>
      <c r="BR84" s="208">
        <f>U84+AI84+BD84</f>
        <v>0.625</v>
      </c>
      <c r="BS84" s="207"/>
      <c r="BT84" s="207"/>
      <c r="BU84" s="207">
        <f>X84+AL84+BG84</f>
        <v>0.72</v>
      </c>
      <c r="BV84" s="207"/>
      <c r="BW84" s="207"/>
      <c r="BX84" s="202"/>
    </row>
    <row r="85" spans="1:76" ht="39.75" customHeight="1" hidden="1" outlineLevel="1">
      <c r="A85" s="153" t="s">
        <v>387</v>
      </c>
      <c r="B85" s="154" t="s">
        <v>505</v>
      </c>
      <c r="C85" s="187"/>
      <c r="D85" s="99"/>
      <c r="E85" s="198"/>
      <c r="F85" s="196"/>
      <c r="G85" s="196"/>
      <c r="H85" s="196"/>
      <c r="I85" s="196"/>
      <c r="J85" s="196"/>
      <c r="K85" s="196"/>
      <c r="L85" s="196"/>
      <c r="M85" s="196"/>
      <c r="N85" s="196"/>
      <c r="O85" s="196"/>
      <c r="P85" s="196"/>
      <c r="Q85" s="196"/>
      <c r="R85" s="196"/>
      <c r="S85" s="196"/>
      <c r="T85" s="198"/>
      <c r="U85" s="198"/>
      <c r="V85" s="212"/>
      <c r="W85" s="212"/>
      <c r="X85" s="212"/>
      <c r="Y85" s="212"/>
      <c r="Z85" s="212"/>
      <c r="AA85" s="198"/>
      <c r="AB85" s="198"/>
      <c r="AC85" s="212"/>
      <c r="AD85" s="212"/>
      <c r="AE85" s="212"/>
      <c r="AF85" s="212"/>
      <c r="AG85" s="212"/>
      <c r="AH85" s="198"/>
      <c r="AI85" s="198"/>
      <c r="AJ85" s="212"/>
      <c r="AK85" s="212"/>
      <c r="AL85" s="212"/>
      <c r="AM85" s="212"/>
      <c r="AN85" s="212"/>
      <c r="AO85" s="198"/>
      <c r="AP85" s="198"/>
      <c r="AQ85" s="212"/>
      <c r="AR85" s="212"/>
      <c r="AS85" s="212"/>
      <c r="AT85" s="212"/>
      <c r="AU85" s="212"/>
      <c r="AV85" s="198"/>
      <c r="AW85" s="198"/>
      <c r="AX85" s="212"/>
      <c r="AY85" s="212"/>
      <c r="AZ85" s="212"/>
      <c r="BA85" s="212"/>
      <c r="BB85" s="212"/>
      <c r="BC85" s="198"/>
      <c r="BD85" s="198"/>
      <c r="BE85" s="212"/>
      <c r="BF85" s="212"/>
      <c r="BG85" s="212"/>
      <c r="BH85" s="212"/>
      <c r="BI85" s="212"/>
      <c r="BJ85" s="198"/>
      <c r="BK85" s="198"/>
      <c r="BL85" s="212"/>
      <c r="BM85" s="212"/>
      <c r="BN85" s="212"/>
      <c r="BO85" s="212"/>
      <c r="BP85" s="212"/>
      <c r="BQ85" s="198"/>
      <c r="BR85" s="198"/>
      <c r="BS85" s="212"/>
      <c r="BT85" s="212"/>
      <c r="BU85" s="212"/>
      <c r="BV85" s="212"/>
      <c r="BW85" s="212"/>
      <c r="BX85" s="99"/>
    </row>
    <row r="86" spans="1:76" ht="30" customHeight="1" hidden="1" outlineLevel="1">
      <c r="A86" s="158" t="s">
        <v>387</v>
      </c>
      <c r="B86" s="159" t="s">
        <v>487</v>
      </c>
      <c r="C86" s="180"/>
      <c r="D86" s="99"/>
      <c r="E86" s="198"/>
      <c r="F86" s="196"/>
      <c r="G86" s="196"/>
      <c r="H86" s="196"/>
      <c r="I86" s="196"/>
      <c r="J86" s="196"/>
      <c r="K86" s="196"/>
      <c r="L86" s="196"/>
      <c r="M86" s="196"/>
      <c r="N86" s="196"/>
      <c r="O86" s="196"/>
      <c r="P86" s="196"/>
      <c r="Q86" s="196"/>
      <c r="R86" s="196"/>
      <c r="S86" s="196"/>
      <c r="T86" s="198"/>
      <c r="U86" s="198"/>
      <c r="V86" s="212"/>
      <c r="W86" s="212"/>
      <c r="X86" s="212"/>
      <c r="Y86" s="212"/>
      <c r="Z86" s="212"/>
      <c r="AA86" s="198"/>
      <c r="AB86" s="198"/>
      <c r="AC86" s="212"/>
      <c r="AD86" s="212"/>
      <c r="AE86" s="212"/>
      <c r="AF86" s="212"/>
      <c r="AG86" s="212"/>
      <c r="AH86" s="198"/>
      <c r="AI86" s="198"/>
      <c r="AJ86" s="212"/>
      <c r="AK86" s="212"/>
      <c r="AL86" s="212"/>
      <c r="AM86" s="212"/>
      <c r="AN86" s="212"/>
      <c r="AO86" s="198"/>
      <c r="AP86" s="198"/>
      <c r="AQ86" s="212"/>
      <c r="AR86" s="212"/>
      <c r="AS86" s="212"/>
      <c r="AT86" s="212"/>
      <c r="AU86" s="212"/>
      <c r="AV86" s="198"/>
      <c r="AW86" s="198"/>
      <c r="AX86" s="212"/>
      <c r="AY86" s="212"/>
      <c r="AZ86" s="212"/>
      <c r="BA86" s="212"/>
      <c r="BB86" s="212"/>
      <c r="BC86" s="198"/>
      <c r="BD86" s="198"/>
      <c r="BE86" s="212"/>
      <c r="BF86" s="212"/>
      <c r="BG86" s="212"/>
      <c r="BH86" s="212"/>
      <c r="BI86" s="212"/>
      <c r="BJ86" s="198"/>
      <c r="BK86" s="198"/>
      <c r="BL86" s="212"/>
      <c r="BM86" s="212"/>
      <c r="BN86" s="212"/>
      <c r="BO86" s="212"/>
      <c r="BP86" s="212"/>
      <c r="BQ86" s="198"/>
      <c r="BR86" s="198"/>
      <c r="BS86" s="212"/>
      <c r="BT86" s="212"/>
      <c r="BU86" s="212"/>
      <c r="BV86" s="212"/>
      <c r="BW86" s="212"/>
      <c r="BX86" s="99"/>
    </row>
    <row r="87" spans="1:76" ht="30" customHeight="1" hidden="1" outlineLevel="1">
      <c r="A87" s="158" t="s">
        <v>387</v>
      </c>
      <c r="B87" s="159" t="s">
        <v>487</v>
      </c>
      <c r="C87" s="180"/>
      <c r="D87" s="99"/>
      <c r="E87" s="198"/>
      <c r="F87" s="196"/>
      <c r="G87" s="196"/>
      <c r="H87" s="196"/>
      <c r="I87" s="196"/>
      <c r="J87" s="196"/>
      <c r="K87" s="196"/>
      <c r="L87" s="196"/>
      <c r="M87" s="196"/>
      <c r="N87" s="196"/>
      <c r="O87" s="196"/>
      <c r="P87" s="196"/>
      <c r="Q87" s="196"/>
      <c r="R87" s="196"/>
      <c r="S87" s="196"/>
      <c r="T87" s="198"/>
      <c r="U87" s="198"/>
      <c r="V87" s="212"/>
      <c r="W87" s="212"/>
      <c r="X87" s="212"/>
      <c r="Y87" s="212"/>
      <c r="Z87" s="212"/>
      <c r="AA87" s="198"/>
      <c r="AB87" s="198"/>
      <c r="AC87" s="212"/>
      <c r="AD87" s="212"/>
      <c r="AE87" s="212"/>
      <c r="AF87" s="212"/>
      <c r="AG87" s="212"/>
      <c r="AH87" s="198"/>
      <c r="AI87" s="198"/>
      <c r="AJ87" s="212"/>
      <c r="AK87" s="212"/>
      <c r="AL87" s="212"/>
      <c r="AM87" s="212"/>
      <c r="AN87" s="212"/>
      <c r="AO87" s="198"/>
      <c r="AP87" s="198"/>
      <c r="AQ87" s="212"/>
      <c r="AR87" s="212"/>
      <c r="AS87" s="212"/>
      <c r="AT87" s="212"/>
      <c r="AU87" s="212"/>
      <c r="AV87" s="198"/>
      <c r="AW87" s="198"/>
      <c r="AX87" s="212"/>
      <c r="AY87" s="212"/>
      <c r="AZ87" s="212"/>
      <c r="BA87" s="212"/>
      <c r="BB87" s="212"/>
      <c r="BC87" s="198"/>
      <c r="BD87" s="198"/>
      <c r="BE87" s="212"/>
      <c r="BF87" s="212"/>
      <c r="BG87" s="212"/>
      <c r="BH87" s="212"/>
      <c r="BI87" s="212"/>
      <c r="BJ87" s="198"/>
      <c r="BK87" s="198"/>
      <c r="BL87" s="212"/>
      <c r="BM87" s="212"/>
      <c r="BN87" s="212"/>
      <c r="BO87" s="212"/>
      <c r="BP87" s="212"/>
      <c r="BQ87" s="198"/>
      <c r="BR87" s="198"/>
      <c r="BS87" s="212"/>
      <c r="BT87" s="212"/>
      <c r="BU87" s="212"/>
      <c r="BV87" s="212"/>
      <c r="BW87" s="212"/>
      <c r="BX87" s="99"/>
    </row>
    <row r="88" spans="1:76" ht="30" customHeight="1" hidden="1" outlineLevel="1">
      <c r="A88" s="158" t="s">
        <v>536</v>
      </c>
      <c r="B88" s="159" t="s">
        <v>536</v>
      </c>
      <c r="C88" s="180"/>
      <c r="D88" s="99"/>
      <c r="E88" s="198"/>
      <c r="F88" s="196"/>
      <c r="G88" s="196"/>
      <c r="H88" s="196"/>
      <c r="I88" s="196"/>
      <c r="J88" s="196"/>
      <c r="K88" s="196"/>
      <c r="L88" s="196"/>
      <c r="M88" s="196"/>
      <c r="N88" s="196"/>
      <c r="O88" s="196"/>
      <c r="P88" s="196"/>
      <c r="Q88" s="196"/>
      <c r="R88" s="196"/>
      <c r="S88" s="196"/>
      <c r="T88" s="198"/>
      <c r="U88" s="198"/>
      <c r="V88" s="212"/>
      <c r="W88" s="212"/>
      <c r="X88" s="212"/>
      <c r="Y88" s="212"/>
      <c r="Z88" s="212"/>
      <c r="AA88" s="198"/>
      <c r="AB88" s="198"/>
      <c r="AC88" s="212"/>
      <c r="AD88" s="212"/>
      <c r="AE88" s="212"/>
      <c r="AF88" s="212"/>
      <c r="AG88" s="212"/>
      <c r="AH88" s="198"/>
      <c r="AI88" s="198"/>
      <c r="AJ88" s="212"/>
      <c r="AK88" s="212"/>
      <c r="AL88" s="212"/>
      <c r="AM88" s="212"/>
      <c r="AN88" s="212"/>
      <c r="AO88" s="198"/>
      <c r="AP88" s="198"/>
      <c r="AQ88" s="212"/>
      <c r="AR88" s="212"/>
      <c r="AS88" s="212"/>
      <c r="AT88" s="212"/>
      <c r="AU88" s="212"/>
      <c r="AV88" s="198"/>
      <c r="AW88" s="198"/>
      <c r="AX88" s="212"/>
      <c r="AY88" s="212"/>
      <c r="AZ88" s="212"/>
      <c r="BA88" s="212"/>
      <c r="BB88" s="212"/>
      <c r="BC88" s="198"/>
      <c r="BD88" s="198"/>
      <c r="BE88" s="212"/>
      <c r="BF88" s="212"/>
      <c r="BG88" s="212"/>
      <c r="BH88" s="212"/>
      <c r="BI88" s="212"/>
      <c r="BJ88" s="198"/>
      <c r="BK88" s="198"/>
      <c r="BL88" s="212"/>
      <c r="BM88" s="212"/>
      <c r="BN88" s="212"/>
      <c r="BO88" s="212"/>
      <c r="BP88" s="212"/>
      <c r="BQ88" s="198"/>
      <c r="BR88" s="198"/>
      <c r="BS88" s="212"/>
      <c r="BT88" s="212"/>
      <c r="BU88" s="212"/>
      <c r="BV88" s="212"/>
      <c r="BW88" s="212"/>
      <c r="BX88" s="99"/>
    </row>
    <row r="89" spans="1:76" ht="39.75" customHeight="1" collapsed="1">
      <c r="A89" s="153" t="s">
        <v>335</v>
      </c>
      <c r="B89" s="154" t="s">
        <v>506</v>
      </c>
      <c r="C89" s="187"/>
      <c r="D89" s="99"/>
      <c r="E89" s="198"/>
      <c r="F89" s="196"/>
      <c r="G89" s="196"/>
      <c r="H89" s="196"/>
      <c r="I89" s="196"/>
      <c r="J89" s="196"/>
      <c r="K89" s="196"/>
      <c r="L89" s="196"/>
      <c r="M89" s="196"/>
      <c r="N89" s="196"/>
      <c r="O89" s="196"/>
      <c r="P89" s="196"/>
      <c r="Q89" s="196"/>
      <c r="R89" s="196"/>
      <c r="S89" s="196"/>
      <c r="T89" s="198"/>
      <c r="U89" s="198"/>
      <c r="V89" s="212"/>
      <c r="W89" s="212"/>
      <c r="X89" s="212"/>
      <c r="Y89" s="212"/>
      <c r="Z89" s="212"/>
      <c r="AA89" s="198"/>
      <c r="AB89" s="198"/>
      <c r="AC89" s="212"/>
      <c r="AD89" s="212"/>
      <c r="AE89" s="212"/>
      <c r="AF89" s="212"/>
      <c r="AG89" s="212"/>
      <c r="AH89" s="198"/>
      <c r="AI89" s="198"/>
      <c r="AJ89" s="212"/>
      <c r="AK89" s="212"/>
      <c r="AL89" s="212"/>
      <c r="AM89" s="212"/>
      <c r="AN89" s="212"/>
      <c r="AO89" s="198"/>
      <c r="AP89" s="198"/>
      <c r="AQ89" s="212"/>
      <c r="AR89" s="212"/>
      <c r="AS89" s="212"/>
      <c r="AT89" s="212"/>
      <c r="AU89" s="212"/>
      <c r="AV89" s="198"/>
      <c r="AW89" s="198"/>
      <c r="AX89" s="212"/>
      <c r="AY89" s="212"/>
      <c r="AZ89" s="212"/>
      <c r="BA89" s="212"/>
      <c r="BB89" s="212"/>
      <c r="BC89" s="198"/>
      <c r="BD89" s="198"/>
      <c r="BE89" s="212"/>
      <c r="BF89" s="212"/>
      <c r="BG89" s="212"/>
      <c r="BH89" s="212"/>
      <c r="BI89" s="212"/>
      <c r="BJ89" s="198"/>
      <c r="BK89" s="198"/>
      <c r="BL89" s="212"/>
      <c r="BM89" s="212"/>
      <c r="BN89" s="212"/>
      <c r="BO89" s="212"/>
      <c r="BP89" s="212"/>
      <c r="BQ89" s="198"/>
      <c r="BR89" s="198"/>
      <c r="BS89" s="212"/>
      <c r="BT89" s="212"/>
      <c r="BU89" s="212"/>
      <c r="BV89" s="212"/>
      <c r="BW89" s="212"/>
      <c r="BX89" s="99"/>
    </row>
    <row r="90" spans="1:76" ht="39.75" customHeight="1" hidden="1" outlineLevel="1">
      <c r="A90" s="153" t="s">
        <v>390</v>
      </c>
      <c r="B90" s="154" t="s">
        <v>507</v>
      </c>
      <c r="C90" s="187"/>
      <c r="D90" s="99"/>
      <c r="E90" s="198"/>
      <c r="F90" s="196"/>
      <c r="G90" s="196"/>
      <c r="H90" s="196"/>
      <c r="I90" s="196"/>
      <c r="J90" s="196"/>
      <c r="K90" s="196"/>
      <c r="L90" s="196"/>
      <c r="M90" s="196"/>
      <c r="N90" s="196"/>
      <c r="O90" s="196"/>
      <c r="P90" s="196"/>
      <c r="Q90" s="196"/>
      <c r="R90" s="196"/>
      <c r="S90" s="196"/>
      <c r="T90" s="198"/>
      <c r="U90" s="198"/>
      <c r="V90" s="212"/>
      <c r="W90" s="212"/>
      <c r="X90" s="212"/>
      <c r="Y90" s="212"/>
      <c r="Z90" s="212"/>
      <c r="AA90" s="198"/>
      <c r="AB90" s="198"/>
      <c r="AC90" s="212"/>
      <c r="AD90" s="212"/>
      <c r="AE90" s="212"/>
      <c r="AF90" s="212"/>
      <c r="AG90" s="212"/>
      <c r="AH90" s="198"/>
      <c r="AI90" s="198"/>
      <c r="AJ90" s="212"/>
      <c r="AK90" s="212"/>
      <c r="AL90" s="212"/>
      <c r="AM90" s="212"/>
      <c r="AN90" s="212"/>
      <c r="AO90" s="198"/>
      <c r="AP90" s="198"/>
      <c r="AQ90" s="212"/>
      <c r="AR90" s="212"/>
      <c r="AS90" s="212"/>
      <c r="AT90" s="212"/>
      <c r="AU90" s="212"/>
      <c r="AV90" s="198"/>
      <c r="AW90" s="198"/>
      <c r="AX90" s="212"/>
      <c r="AY90" s="212"/>
      <c r="AZ90" s="212"/>
      <c r="BA90" s="212"/>
      <c r="BB90" s="212"/>
      <c r="BC90" s="198"/>
      <c r="BD90" s="198"/>
      <c r="BE90" s="212"/>
      <c r="BF90" s="212"/>
      <c r="BG90" s="212"/>
      <c r="BH90" s="212"/>
      <c r="BI90" s="212"/>
      <c r="BJ90" s="198"/>
      <c r="BK90" s="198"/>
      <c r="BL90" s="212"/>
      <c r="BM90" s="212"/>
      <c r="BN90" s="212"/>
      <c r="BO90" s="212"/>
      <c r="BP90" s="212"/>
      <c r="BQ90" s="198"/>
      <c r="BR90" s="198"/>
      <c r="BS90" s="212"/>
      <c r="BT90" s="212"/>
      <c r="BU90" s="212"/>
      <c r="BV90" s="212"/>
      <c r="BW90" s="212"/>
      <c r="BX90" s="99"/>
    </row>
    <row r="91" spans="1:76" ht="30" customHeight="1" hidden="1" outlineLevel="1">
      <c r="A91" s="158" t="s">
        <v>390</v>
      </c>
      <c r="B91" s="159" t="s">
        <v>487</v>
      </c>
      <c r="C91" s="180"/>
      <c r="D91" s="99"/>
      <c r="E91" s="198"/>
      <c r="F91" s="196"/>
      <c r="G91" s="196"/>
      <c r="H91" s="196"/>
      <c r="I91" s="196"/>
      <c r="J91" s="196"/>
      <c r="K91" s="196"/>
      <c r="L91" s="196"/>
      <c r="M91" s="196"/>
      <c r="N91" s="196"/>
      <c r="O91" s="196"/>
      <c r="P91" s="196"/>
      <c r="Q91" s="196"/>
      <c r="R91" s="196"/>
      <c r="S91" s="196"/>
      <c r="T91" s="198"/>
      <c r="U91" s="198"/>
      <c r="V91" s="212"/>
      <c r="W91" s="212"/>
      <c r="X91" s="212"/>
      <c r="Y91" s="212"/>
      <c r="Z91" s="212"/>
      <c r="AA91" s="198"/>
      <c r="AB91" s="198"/>
      <c r="AC91" s="212"/>
      <c r="AD91" s="212"/>
      <c r="AE91" s="212"/>
      <c r="AF91" s="212"/>
      <c r="AG91" s="212"/>
      <c r="AH91" s="198"/>
      <c r="AI91" s="198"/>
      <c r="AJ91" s="212"/>
      <c r="AK91" s="212"/>
      <c r="AL91" s="212"/>
      <c r="AM91" s="212"/>
      <c r="AN91" s="212"/>
      <c r="AO91" s="198"/>
      <c r="AP91" s="198"/>
      <c r="AQ91" s="212"/>
      <c r="AR91" s="212"/>
      <c r="AS91" s="212"/>
      <c r="AT91" s="212"/>
      <c r="AU91" s="212"/>
      <c r="AV91" s="198"/>
      <c r="AW91" s="198"/>
      <c r="AX91" s="212"/>
      <c r="AY91" s="212"/>
      <c r="AZ91" s="212"/>
      <c r="BA91" s="212"/>
      <c r="BB91" s="212"/>
      <c r="BC91" s="198"/>
      <c r="BD91" s="198"/>
      <c r="BE91" s="212"/>
      <c r="BF91" s="212"/>
      <c r="BG91" s="212"/>
      <c r="BH91" s="212"/>
      <c r="BI91" s="212"/>
      <c r="BJ91" s="198"/>
      <c r="BK91" s="198"/>
      <c r="BL91" s="212"/>
      <c r="BM91" s="212"/>
      <c r="BN91" s="212"/>
      <c r="BO91" s="212"/>
      <c r="BP91" s="212"/>
      <c r="BQ91" s="198"/>
      <c r="BR91" s="198"/>
      <c r="BS91" s="212"/>
      <c r="BT91" s="212"/>
      <c r="BU91" s="212"/>
      <c r="BV91" s="212"/>
      <c r="BW91" s="212"/>
      <c r="BX91" s="99"/>
    </row>
    <row r="92" spans="1:76" ht="30" customHeight="1" hidden="1" outlineLevel="1">
      <c r="A92" s="158" t="s">
        <v>390</v>
      </c>
      <c r="B92" s="159" t="s">
        <v>487</v>
      </c>
      <c r="C92" s="180"/>
      <c r="D92" s="99"/>
      <c r="E92" s="198"/>
      <c r="F92" s="196"/>
      <c r="G92" s="196"/>
      <c r="H92" s="196"/>
      <c r="I92" s="196"/>
      <c r="J92" s="196"/>
      <c r="K92" s="196"/>
      <c r="L92" s="196"/>
      <c r="M92" s="196"/>
      <c r="N92" s="196"/>
      <c r="O92" s="196"/>
      <c r="P92" s="196"/>
      <c r="Q92" s="196"/>
      <c r="R92" s="196"/>
      <c r="S92" s="196"/>
      <c r="T92" s="198"/>
      <c r="U92" s="198"/>
      <c r="V92" s="212"/>
      <c r="W92" s="212"/>
      <c r="X92" s="212"/>
      <c r="Y92" s="212"/>
      <c r="Z92" s="212"/>
      <c r="AA92" s="198"/>
      <c r="AB92" s="198"/>
      <c r="AC92" s="212"/>
      <c r="AD92" s="212"/>
      <c r="AE92" s="212"/>
      <c r="AF92" s="212"/>
      <c r="AG92" s="212"/>
      <c r="AH92" s="198"/>
      <c r="AI92" s="198"/>
      <c r="AJ92" s="212"/>
      <c r="AK92" s="212"/>
      <c r="AL92" s="212"/>
      <c r="AM92" s="212"/>
      <c r="AN92" s="212"/>
      <c r="AO92" s="198"/>
      <c r="AP92" s="198"/>
      <c r="AQ92" s="212"/>
      <c r="AR92" s="212"/>
      <c r="AS92" s="212"/>
      <c r="AT92" s="212"/>
      <c r="AU92" s="212"/>
      <c r="AV92" s="198"/>
      <c r="AW92" s="198"/>
      <c r="AX92" s="212"/>
      <c r="AY92" s="212"/>
      <c r="AZ92" s="212"/>
      <c r="BA92" s="212"/>
      <c r="BB92" s="212"/>
      <c r="BC92" s="198"/>
      <c r="BD92" s="198"/>
      <c r="BE92" s="212"/>
      <c r="BF92" s="212"/>
      <c r="BG92" s="212"/>
      <c r="BH92" s="212"/>
      <c r="BI92" s="212"/>
      <c r="BJ92" s="198"/>
      <c r="BK92" s="198"/>
      <c r="BL92" s="212"/>
      <c r="BM92" s="212"/>
      <c r="BN92" s="212"/>
      <c r="BO92" s="212"/>
      <c r="BP92" s="212"/>
      <c r="BQ92" s="198"/>
      <c r="BR92" s="198"/>
      <c r="BS92" s="212"/>
      <c r="BT92" s="212"/>
      <c r="BU92" s="212"/>
      <c r="BV92" s="212"/>
      <c r="BW92" s="212"/>
      <c r="BX92" s="99"/>
    </row>
    <row r="93" spans="1:76" ht="30" customHeight="1" hidden="1" outlineLevel="1">
      <c r="A93" s="158" t="s">
        <v>536</v>
      </c>
      <c r="B93" s="159" t="s">
        <v>536</v>
      </c>
      <c r="C93" s="180"/>
      <c r="D93" s="99"/>
      <c r="E93" s="198"/>
      <c r="F93" s="196"/>
      <c r="G93" s="196"/>
      <c r="H93" s="196"/>
      <c r="I93" s="196"/>
      <c r="J93" s="196"/>
      <c r="K93" s="196"/>
      <c r="L93" s="196"/>
      <c r="M93" s="196"/>
      <c r="N93" s="196"/>
      <c r="O93" s="196"/>
      <c r="P93" s="196"/>
      <c r="Q93" s="196"/>
      <c r="R93" s="196"/>
      <c r="S93" s="196"/>
      <c r="T93" s="198"/>
      <c r="U93" s="198"/>
      <c r="V93" s="212"/>
      <c r="W93" s="212"/>
      <c r="X93" s="212"/>
      <c r="Y93" s="212"/>
      <c r="Z93" s="212"/>
      <c r="AA93" s="198"/>
      <c r="AB93" s="198"/>
      <c r="AC93" s="212"/>
      <c r="AD93" s="212"/>
      <c r="AE93" s="212"/>
      <c r="AF93" s="212"/>
      <c r="AG93" s="212"/>
      <c r="AH93" s="198"/>
      <c r="AI93" s="198"/>
      <c r="AJ93" s="212"/>
      <c r="AK93" s="212"/>
      <c r="AL93" s="212"/>
      <c r="AM93" s="212"/>
      <c r="AN93" s="212"/>
      <c r="AO93" s="198"/>
      <c r="AP93" s="198"/>
      <c r="AQ93" s="212"/>
      <c r="AR93" s="212"/>
      <c r="AS93" s="212"/>
      <c r="AT93" s="212"/>
      <c r="AU93" s="212"/>
      <c r="AV93" s="198"/>
      <c r="AW93" s="198"/>
      <c r="AX93" s="212"/>
      <c r="AY93" s="212"/>
      <c r="AZ93" s="212"/>
      <c r="BA93" s="212"/>
      <c r="BB93" s="212"/>
      <c r="BC93" s="198"/>
      <c r="BD93" s="198"/>
      <c r="BE93" s="212"/>
      <c r="BF93" s="212"/>
      <c r="BG93" s="212"/>
      <c r="BH93" s="212"/>
      <c r="BI93" s="212"/>
      <c r="BJ93" s="198"/>
      <c r="BK93" s="198"/>
      <c r="BL93" s="212"/>
      <c r="BM93" s="212"/>
      <c r="BN93" s="212"/>
      <c r="BO93" s="212"/>
      <c r="BP93" s="212"/>
      <c r="BQ93" s="198"/>
      <c r="BR93" s="198"/>
      <c r="BS93" s="212"/>
      <c r="BT93" s="212"/>
      <c r="BU93" s="212"/>
      <c r="BV93" s="212"/>
      <c r="BW93" s="212"/>
      <c r="BX93" s="99"/>
    </row>
    <row r="94" spans="1:76" ht="39.75" customHeight="1" hidden="1" outlineLevel="1">
      <c r="A94" s="153" t="s">
        <v>391</v>
      </c>
      <c r="B94" s="154" t="s">
        <v>508</v>
      </c>
      <c r="C94" s="187"/>
      <c r="D94" s="99"/>
      <c r="E94" s="198"/>
      <c r="F94" s="196"/>
      <c r="G94" s="196"/>
      <c r="H94" s="196"/>
      <c r="I94" s="196"/>
      <c r="J94" s="196"/>
      <c r="K94" s="196"/>
      <c r="L94" s="196"/>
      <c r="M94" s="196"/>
      <c r="N94" s="196"/>
      <c r="O94" s="196"/>
      <c r="P94" s="196"/>
      <c r="Q94" s="196"/>
      <c r="R94" s="196"/>
      <c r="S94" s="196"/>
      <c r="T94" s="198"/>
      <c r="U94" s="198"/>
      <c r="V94" s="212"/>
      <c r="W94" s="212"/>
      <c r="X94" s="212"/>
      <c r="Y94" s="212"/>
      <c r="Z94" s="212"/>
      <c r="AA94" s="198"/>
      <c r="AB94" s="198"/>
      <c r="AC94" s="212"/>
      <c r="AD94" s="212"/>
      <c r="AE94" s="212"/>
      <c r="AF94" s="212"/>
      <c r="AG94" s="212"/>
      <c r="AH94" s="198"/>
      <c r="AI94" s="198"/>
      <c r="AJ94" s="212"/>
      <c r="AK94" s="212"/>
      <c r="AL94" s="212"/>
      <c r="AM94" s="212"/>
      <c r="AN94" s="212"/>
      <c r="AO94" s="198"/>
      <c r="AP94" s="198"/>
      <c r="AQ94" s="212"/>
      <c r="AR94" s="212"/>
      <c r="AS94" s="212"/>
      <c r="AT94" s="212"/>
      <c r="AU94" s="212"/>
      <c r="AV94" s="198"/>
      <c r="AW94" s="198"/>
      <c r="AX94" s="212"/>
      <c r="AY94" s="212"/>
      <c r="AZ94" s="212"/>
      <c r="BA94" s="212"/>
      <c r="BB94" s="212"/>
      <c r="BC94" s="198"/>
      <c r="BD94" s="198"/>
      <c r="BE94" s="212"/>
      <c r="BF94" s="212"/>
      <c r="BG94" s="212"/>
      <c r="BH94" s="212"/>
      <c r="BI94" s="212"/>
      <c r="BJ94" s="198"/>
      <c r="BK94" s="198"/>
      <c r="BL94" s="212"/>
      <c r="BM94" s="212"/>
      <c r="BN94" s="212"/>
      <c r="BO94" s="212"/>
      <c r="BP94" s="212"/>
      <c r="BQ94" s="198"/>
      <c r="BR94" s="198"/>
      <c r="BS94" s="212"/>
      <c r="BT94" s="212"/>
      <c r="BU94" s="212"/>
      <c r="BV94" s="212"/>
      <c r="BW94" s="212"/>
      <c r="BX94" s="99"/>
    </row>
    <row r="95" spans="1:76" ht="30" customHeight="1" hidden="1" outlineLevel="1">
      <c r="A95" s="158" t="s">
        <v>391</v>
      </c>
      <c r="B95" s="159" t="s">
        <v>487</v>
      </c>
      <c r="C95" s="180"/>
      <c r="D95" s="99"/>
      <c r="E95" s="198"/>
      <c r="F95" s="196"/>
      <c r="G95" s="196"/>
      <c r="H95" s="196"/>
      <c r="I95" s="196"/>
      <c r="J95" s="196"/>
      <c r="K95" s="196"/>
      <c r="L95" s="196"/>
      <c r="M95" s="196"/>
      <c r="N95" s="196"/>
      <c r="O95" s="196"/>
      <c r="P95" s="196"/>
      <c r="Q95" s="196"/>
      <c r="R95" s="196"/>
      <c r="S95" s="196"/>
      <c r="T95" s="198"/>
      <c r="U95" s="198"/>
      <c r="V95" s="212"/>
      <c r="W95" s="212"/>
      <c r="X95" s="212"/>
      <c r="Y95" s="212"/>
      <c r="Z95" s="212"/>
      <c r="AA95" s="198"/>
      <c r="AB95" s="198"/>
      <c r="AC95" s="212"/>
      <c r="AD95" s="212"/>
      <c r="AE95" s="212"/>
      <c r="AF95" s="212"/>
      <c r="AG95" s="212"/>
      <c r="AH95" s="198"/>
      <c r="AI95" s="198"/>
      <c r="AJ95" s="212"/>
      <c r="AK95" s="212"/>
      <c r="AL95" s="212"/>
      <c r="AM95" s="212"/>
      <c r="AN95" s="212"/>
      <c r="AO95" s="198"/>
      <c r="AP95" s="198"/>
      <c r="AQ95" s="212"/>
      <c r="AR95" s="212"/>
      <c r="AS95" s="212"/>
      <c r="AT95" s="212"/>
      <c r="AU95" s="212"/>
      <c r="AV95" s="198"/>
      <c r="AW95" s="198"/>
      <c r="AX95" s="212"/>
      <c r="AY95" s="212"/>
      <c r="AZ95" s="212"/>
      <c r="BA95" s="212"/>
      <c r="BB95" s="212"/>
      <c r="BC95" s="198"/>
      <c r="BD95" s="198"/>
      <c r="BE95" s="212"/>
      <c r="BF95" s="212"/>
      <c r="BG95" s="212"/>
      <c r="BH95" s="212"/>
      <c r="BI95" s="212"/>
      <c r="BJ95" s="198"/>
      <c r="BK95" s="198"/>
      <c r="BL95" s="212"/>
      <c r="BM95" s="212"/>
      <c r="BN95" s="212"/>
      <c r="BO95" s="212"/>
      <c r="BP95" s="212"/>
      <c r="BQ95" s="198"/>
      <c r="BR95" s="198"/>
      <c r="BS95" s="212"/>
      <c r="BT95" s="212"/>
      <c r="BU95" s="212"/>
      <c r="BV95" s="212"/>
      <c r="BW95" s="212"/>
      <c r="BX95" s="99"/>
    </row>
    <row r="96" spans="1:76" ht="30" customHeight="1" hidden="1" outlineLevel="1">
      <c r="A96" s="158" t="s">
        <v>391</v>
      </c>
      <c r="B96" s="159" t="s">
        <v>487</v>
      </c>
      <c r="C96" s="180"/>
      <c r="D96" s="99"/>
      <c r="E96" s="198"/>
      <c r="F96" s="196"/>
      <c r="G96" s="196"/>
      <c r="H96" s="196"/>
      <c r="I96" s="196"/>
      <c r="J96" s="196"/>
      <c r="K96" s="196"/>
      <c r="L96" s="196"/>
      <c r="M96" s="196"/>
      <c r="N96" s="196"/>
      <c r="O96" s="196"/>
      <c r="P96" s="196"/>
      <c r="Q96" s="196"/>
      <c r="R96" s="196"/>
      <c r="S96" s="196"/>
      <c r="T96" s="198"/>
      <c r="U96" s="198"/>
      <c r="V96" s="212"/>
      <c r="W96" s="212"/>
      <c r="X96" s="212"/>
      <c r="Y96" s="212"/>
      <c r="Z96" s="212"/>
      <c r="AA96" s="198"/>
      <c r="AB96" s="198"/>
      <c r="AC96" s="212"/>
      <c r="AD96" s="212"/>
      <c r="AE96" s="212"/>
      <c r="AF96" s="212"/>
      <c r="AG96" s="212"/>
      <c r="AH96" s="198"/>
      <c r="AI96" s="198"/>
      <c r="AJ96" s="212"/>
      <c r="AK96" s="212"/>
      <c r="AL96" s="212"/>
      <c r="AM96" s="212"/>
      <c r="AN96" s="212"/>
      <c r="AO96" s="198"/>
      <c r="AP96" s="198"/>
      <c r="AQ96" s="212"/>
      <c r="AR96" s="212"/>
      <c r="AS96" s="212"/>
      <c r="AT96" s="212"/>
      <c r="AU96" s="212"/>
      <c r="AV96" s="198"/>
      <c r="AW96" s="198"/>
      <c r="AX96" s="212"/>
      <c r="AY96" s="212"/>
      <c r="AZ96" s="212"/>
      <c r="BA96" s="212"/>
      <c r="BB96" s="212"/>
      <c r="BC96" s="198"/>
      <c r="BD96" s="198"/>
      <c r="BE96" s="212"/>
      <c r="BF96" s="212"/>
      <c r="BG96" s="212"/>
      <c r="BH96" s="212"/>
      <c r="BI96" s="212"/>
      <c r="BJ96" s="198"/>
      <c r="BK96" s="198"/>
      <c r="BL96" s="212"/>
      <c r="BM96" s="212"/>
      <c r="BN96" s="212"/>
      <c r="BO96" s="212"/>
      <c r="BP96" s="212"/>
      <c r="BQ96" s="198"/>
      <c r="BR96" s="198"/>
      <c r="BS96" s="212"/>
      <c r="BT96" s="212"/>
      <c r="BU96" s="212"/>
      <c r="BV96" s="212"/>
      <c r="BW96" s="212"/>
      <c r="BX96" s="99"/>
    </row>
    <row r="97" spans="1:76" ht="30" customHeight="1" hidden="1" outlineLevel="1">
      <c r="A97" s="158" t="s">
        <v>536</v>
      </c>
      <c r="B97" s="159" t="s">
        <v>536</v>
      </c>
      <c r="C97" s="180"/>
      <c r="D97" s="99"/>
      <c r="E97" s="198"/>
      <c r="F97" s="196"/>
      <c r="G97" s="196"/>
      <c r="H97" s="196"/>
      <c r="I97" s="196"/>
      <c r="J97" s="196"/>
      <c r="K97" s="196"/>
      <c r="L97" s="196"/>
      <c r="M97" s="196"/>
      <c r="N97" s="196"/>
      <c r="O97" s="196"/>
      <c r="P97" s="196"/>
      <c r="Q97" s="196"/>
      <c r="R97" s="196"/>
      <c r="S97" s="196"/>
      <c r="T97" s="198"/>
      <c r="U97" s="198"/>
      <c r="V97" s="212"/>
      <c r="W97" s="212"/>
      <c r="X97" s="212"/>
      <c r="Y97" s="212"/>
      <c r="Z97" s="212"/>
      <c r="AA97" s="198"/>
      <c r="AB97" s="198"/>
      <c r="AC97" s="212"/>
      <c r="AD97" s="212"/>
      <c r="AE97" s="212"/>
      <c r="AF97" s="212"/>
      <c r="AG97" s="212"/>
      <c r="AH97" s="198"/>
      <c r="AI97" s="198"/>
      <c r="AJ97" s="212"/>
      <c r="AK97" s="212"/>
      <c r="AL97" s="212"/>
      <c r="AM97" s="212"/>
      <c r="AN97" s="212"/>
      <c r="AO97" s="198"/>
      <c r="AP97" s="198"/>
      <c r="AQ97" s="212"/>
      <c r="AR97" s="212"/>
      <c r="AS97" s="212"/>
      <c r="AT97" s="212"/>
      <c r="AU97" s="212"/>
      <c r="AV97" s="198"/>
      <c r="AW97" s="198"/>
      <c r="AX97" s="212"/>
      <c r="AY97" s="212"/>
      <c r="AZ97" s="212"/>
      <c r="BA97" s="212"/>
      <c r="BB97" s="212"/>
      <c r="BC97" s="198"/>
      <c r="BD97" s="198"/>
      <c r="BE97" s="212"/>
      <c r="BF97" s="212"/>
      <c r="BG97" s="212"/>
      <c r="BH97" s="212"/>
      <c r="BI97" s="212"/>
      <c r="BJ97" s="198"/>
      <c r="BK97" s="198"/>
      <c r="BL97" s="212"/>
      <c r="BM97" s="212"/>
      <c r="BN97" s="212"/>
      <c r="BO97" s="212"/>
      <c r="BP97" s="212"/>
      <c r="BQ97" s="198"/>
      <c r="BR97" s="198"/>
      <c r="BS97" s="212"/>
      <c r="BT97" s="212"/>
      <c r="BU97" s="212"/>
      <c r="BV97" s="212"/>
      <c r="BW97" s="212"/>
      <c r="BX97" s="99"/>
    </row>
    <row r="98" spans="1:76" ht="39.75" customHeight="1" hidden="1" outlineLevel="1">
      <c r="A98" s="153" t="s">
        <v>392</v>
      </c>
      <c r="B98" s="154" t="s">
        <v>509</v>
      </c>
      <c r="C98" s="187"/>
      <c r="D98" s="99"/>
      <c r="E98" s="198"/>
      <c r="F98" s="196"/>
      <c r="G98" s="196"/>
      <c r="H98" s="196"/>
      <c r="I98" s="196"/>
      <c r="J98" s="196"/>
      <c r="K98" s="196"/>
      <c r="L98" s="196"/>
      <c r="M98" s="196"/>
      <c r="N98" s="196"/>
      <c r="O98" s="196"/>
      <c r="P98" s="196"/>
      <c r="Q98" s="196"/>
      <c r="R98" s="196"/>
      <c r="S98" s="196"/>
      <c r="T98" s="198"/>
      <c r="U98" s="198"/>
      <c r="V98" s="212"/>
      <c r="W98" s="212"/>
      <c r="X98" s="212"/>
      <c r="Y98" s="212"/>
      <c r="Z98" s="212"/>
      <c r="AA98" s="198"/>
      <c r="AB98" s="198"/>
      <c r="AC98" s="212"/>
      <c r="AD98" s="212"/>
      <c r="AE98" s="212"/>
      <c r="AF98" s="212"/>
      <c r="AG98" s="212"/>
      <c r="AH98" s="198"/>
      <c r="AI98" s="198"/>
      <c r="AJ98" s="212"/>
      <c r="AK98" s="212"/>
      <c r="AL98" s="212"/>
      <c r="AM98" s="212"/>
      <c r="AN98" s="212"/>
      <c r="AO98" s="198"/>
      <c r="AP98" s="198"/>
      <c r="AQ98" s="212"/>
      <c r="AR98" s="212"/>
      <c r="AS98" s="212"/>
      <c r="AT98" s="212"/>
      <c r="AU98" s="212"/>
      <c r="AV98" s="198"/>
      <c r="AW98" s="198"/>
      <c r="AX98" s="212"/>
      <c r="AY98" s="212"/>
      <c r="AZ98" s="212"/>
      <c r="BA98" s="212"/>
      <c r="BB98" s="212"/>
      <c r="BC98" s="198"/>
      <c r="BD98" s="198"/>
      <c r="BE98" s="212"/>
      <c r="BF98" s="212"/>
      <c r="BG98" s="212"/>
      <c r="BH98" s="212"/>
      <c r="BI98" s="212"/>
      <c r="BJ98" s="198"/>
      <c r="BK98" s="198"/>
      <c r="BL98" s="212"/>
      <c r="BM98" s="212"/>
      <c r="BN98" s="212"/>
      <c r="BO98" s="212"/>
      <c r="BP98" s="212"/>
      <c r="BQ98" s="198"/>
      <c r="BR98" s="198"/>
      <c r="BS98" s="212"/>
      <c r="BT98" s="212"/>
      <c r="BU98" s="212"/>
      <c r="BV98" s="212"/>
      <c r="BW98" s="212"/>
      <c r="BX98" s="99"/>
    </row>
    <row r="99" spans="1:76" ht="30" customHeight="1" hidden="1" outlineLevel="1">
      <c r="A99" s="158" t="s">
        <v>392</v>
      </c>
      <c r="B99" s="159" t="s">
        <v>487</v>
      </c>
      <c r="C99" s="180"/>
      <c r="D99" s="99"/>
      <c r="E99" s="198"/>
      <c r="F99" s="196"/>
      <c r="G99" s="196"/>
      <c r="H99" s="196"/>
      <c r="I99" s="196"/>
      <c r="J99" s="196"/>
      <c r="K99" s="196"/>
      <c r="L99" s="196"/>
      <c r="M99" s="196"/>
      <c r="N99" s="196"/>
      <c r="O99" s="196"/>
      <c r="P99" s="196"/>
      <c r="Q99" s="196"/>
      <c r="R99" s="196"/>
      <c r="S99" s="196"/>
      <c r="T99" s="198"/>
      <c r="U99" s="198"/>
      <c r="V99" s="212"/>
      <c r="W99" s="212"/>
      <c r="X99" s="212"/>
      <c r="Y99" s="212"/>
      <c r="Z99" s="212"/>
      <c r="AA99" s="198"/>
      <c r="AB99" s="198"/>
      <c r="AC99" s="212"/>
      <c r="AD99" s="212"/>
      <c r="AE99" s="212"/>
      <c r="AF99" s="212"/>
      <c r="AG99" s="212"/>
      <c r="AH99" s="198"/>
      <c r="AI99" s="198"/>
      <c r="AJ99" s="212"/>
      <c r="AK99" s="212"/>
      <c r="AL99" s="212"/>
      <c r="AM99" s="212"/>
      <c r="AN99" s="212"/>
      <c r="AO99" s="198"/>
      <c r="AP99" s="198"/>
      <c r="AQ99" s="212"/>
      <c r="AR99" s="212"/>
      <c r="AS99" s="212"/>
      <c r="AT99" s="212"/>
      <c r="AU99" s="212"/>
      <c r="AV99" s="198"/>
      <c r="AW99" s="198"/>
      <c r="AX99" s="212"/>
      <c r="AY99" s="212"/>
      <c r="AZ99" s="212"/>
      <c r="BA99" s="212"/>
      <c r="BB99" s="212"/>
      <c r="BC99" s="198"/>
      <c r="BD99" s="198"/>
      <c r="BE99" s="212"/>
      <c r="BF99" s="212"/>
      <c r="BG99" s="212"/>
      <c r="BH99" s="212"/>
      <c r="BI99" s="212"/>
      <c r="BJ99" s="198"/>
      <c r="BK99" s="198"/>
      <c r="BL99" s="212"/>
      <c r="BM99" s="212"/>
      <c r="BN99" s="212"/>
      <c r="BO99" s="212"/>
      <c r="BP99" s="212"/>
      <c r="BQ99" s="198"/>
      <c r="BR99" s="198"/>
      <c r="BS99" s="212"/>
      <c r="BT99" s="212"/>
      <c r="BU99" s="212"/>
      <c r="BV99" s="212"/>
      <c r="BW99" s="212"/>
      <c r="BX99" s="99"/>
    </row>
    <row r="100" spans="1:76" ht="30" customHeight="1" hidden="1" outlineLevel="1">
      <c r="A100" s="158" t="s">
        <v>392</v>
      </c>
      <c r="B100" s="159" t="s">
        <v>487</v>
      </c>
      <c r="C100" s="180"/>
      <c r="D100" s="99"/>
      <c r="E100" s="198"/>
      <c r="F100" s="196"/>
      <c r="G100" s="196"/>
      <c r="H100" s="196"/>
      <c r="I100" s="196"/>
      <c r="J100" s="196"/>
      <c r="K100" s="196"/>
      <c r="L100" s="196"/>
      <c r="M100" s="196"/>
      <c r="N100" s="196"/>
      <c r="O100" s="196"/>
      <c r="P100" s="196"/>
      <c r="Q100" s="196"/>
      <c r="R100" s="196"/>
      <c r="S100" s="196"/>
      <c r="T100" s="198"/>
      <c r="U100" s="198"/>
      <c r="V100" s="212"/>
      <c r="W100" s="212"/>
      <c r="X100" s="212"/>
      <c r="Y100" s="212"/>
      <c r="Z100" s="212"/>
      <c r="AA100" s="198"/>
      <c r="AB100" s="198"/>
      <c r="AC100" s="212"/>
      <c r="AD100" s="212"/>
      <c r="AE100" s="212"/>
      <c r="AF100" s="212"/>
      <c r="AG100" s="212"/>
      <c r="AH100" s="198"/>
      <c r="AI100" s="198"/>
      <c r="AJ100" s="212"/>
      <c r="AK100" s="212"/>
      <c r="AL100" s="212"/>
      <c r="AM100" s="212"/>
      <c r="AN100" s="212"/>
      <c r="AO100" s="198"/>
      <c r="AP100" s="198"/>
      <c r="AQ100" s="212"/>
      <c r="AR100" s="212"/>
      <c r="AS100" s="212"/>
      <c r="AT100" s="212"/>
      <c r="AU100" s="212"/>
      <c r="AV100" s="198"/>
      <c r="AW100" s="198"/>
      <c r="AX100" s="212"/>
      <c r="AY100" s="212"/>
      <c r="AZ100" s="212"/>
      <c r="BA100" s="212"/>
      <c r="BB100" s="212"/>
      <c r="BC100" s="198"/>
      <c r="BD100" s="198"/>
      <c r="BE100" s="212"/>
      <c r="BF100" s="212"/>
      <c r="BG100" s="212"/>
      <c r="BH100" s="212"/>
      <c r="BI100" s="212"/>
      <c r="BJ100" s="198"/>
      <c r="BK100" s="198"/>
      <c r="BL100" s="212"/>
      <c r="BM100" s="212"/>
      <c r="BN100" s="212"/>
      <c r="BO100" s="212"/>
      <c r="BP100" s="212"/>
      <c r="BQ100" s="198"/>
      <c r="BR100" s="198"/>
      <c r="BS100" s="212"/>
      <c r="BT100" s="212"/>
      <c r="BU100" s="212"/>
      <c r="BV100" s="212"/>
      <c r="BW100" s="212"/>
      <c r="BX100" s="99"/>
    </row>
    <row r="101" spans="1:76" ht="30" customHeight="1" hidden="1" outlineLevel="1">
      <c r="A101" s="158" t="s">
        <v>536</v>
      </c>
      <c r="B101" s="159" t="s">
        <v>536</v>
      </c>
      <c r="C101" s="180"/>
      <c r="D101" s="99"/>
      <c r="E101" s="198"/>
      <c r="F101" s="196"/>
      <c r="G101" s="196"/>
      <c r="H101" s="196"/>
      <c r="I101" s="196"/>
      <c r="J101" s="196"/>
      <c r="K101" s="196"/>
      <c r="L101" s="196"/>
      <c r="M101" s="196"/>
      <c r="N101" s="196"/>
      <c r="O101" s="196"/>
      <c r="P101" s="196"/>
      <c r="Q101" s="196"/>
      <c r="R101" s="196"/>
      <c r="S101" s="196"/>
      <c r="T101" s="198"/>
      <c r="U101" s="198"/>
      <c r="V101" s="212"/>
      <c r="W101" s="212"/>
      <c r="X101" s="212"/>
      <c r="Y101" s="212"/>
      <c r="Z101" s="212"/>
      <c r="AA101" s="198"/>
      <c r="AB101" s="198"/>
      <c r="AC101" s="212"/>
      <c r="AD101" s="212"/>
      <c r="AE101" s="212"/>
      <c r="AF101" s="212"/>
      <c r="AG101" s="212"/>
      <c r="AH101" s="198"/>
      <c r="AI101" s="198"/>
      <c r="AJ101" s="212"/>
      <c r="AK101" s="212"/>
      <c r="AL101" s="212"/>
      <c r="AM101" s="212"/>
      <c r="AN101" s="212"/>
      <c r="AO101" s="198"/>
      <c r="AP101" s="198"/>
      <c r="AQ101" s="212"/>
      <c r="AR101" s="212"/>
      <c r="AS101" s="212"/>
      <c r="AT101" s="212"/>
      <c r="AU101" s="212"/>
      <c r="AV101" s="198"/>
      <c r="AW101" s="198"/>
      <c r="AX101" s="212"/>
      <c r="AY101" s="212"/>
      <c r="AZ101" s="212"/>
      <c r="BA101" s="212"/>
      <c r="BB101" s="212"/>
      <c r="BC101" s="198"/>
      <c r="BD101" s="198"/>
      <c r="BE101" s="212"/>
      <c r="BF101" s="212"/>
      <c r="BG101" s="212"/>
      <c r="BH101" s="212"/>
      <c r="BI101" s="212"/>
      <c r="BJ101" s="198"/>
      <c r="BK101" s="198"/>
      <c r="BL101" s="212"/>
      <c r="BM101" s="212"/>
      <c r="BN101" s="212"/>
      <c r="BO101" s="212"/>
      <c r="BP101" s="212"/>
      <c r="BQ101" s="198"/>
      <c r="BR101" s="198"/>
      <c r="BS101" s="212"/>
      <c r="BT101" s="212"/>
      <c r="BU101" s="212"/>
      <c r="BV101" s="212"/>
      <c r="BW101" s="212"/>
      <c r="BX101" s="99"/>
    </row>
    <row r="102" spans="1:76" ht="39.75" customHeight="1" hidden="1" outlineLevel="1">
      <c r="A102" s="153" t="s">
        <v>393</v>
      </c>
      <c r="B102" s="154" t="s">
        <v>510</v>
      </c>
      <c r="C102" s="187"/>
      <c r="D102" s="99"/>
      <c r="E102" s="198"/>
      <c r="F102" s="196"/>
      <c r="G102" s="196"/>
      <c r="H102" s="196"/>
      <c r="I102" s="196"/>
      <c r="J102" s="196"/>
      <c r="K102" s="196"/>
      <c r="L102" s="196"/>
      <c r="M102" s="196"/>
      <c r="N102" s="196"/>
      <c r="O102" s="196"/>
      <c r="P102" s="196"/>
      <c r="Q102" s="196"/>
      <c r="R102" s="196"/>
      <c r="S102" s="196"/>
      <c r="T102" s="198"/>
      <c r="U102" s="198"/>
      <c r="V102" s="212"/>
      <c r="W102" s="212"/>
      <c r="X102" s="212"/>
      <c r="Y102" s="212"/>
      <c r="Z102" s="212"/>
      <c r="AA102" s="198"/>
      <c r="AB102" s="198"/>
      <c r="AC102" s="212"/>
      <c r="AD102" s="212"/>
      <c r="AE102" s="212"/>
      <c r="AF102" s="212"/>
      <c r="AG102" s="212"/>
      <c r="AH102" s="198"/>
      <c r="AI102" s="198"/>
      <c r="AJ102" s="212"/>
      <c r="AK102" s="212"/>
      <c r="AL102" s="212"/>
      <c r="AM102" s="212"/>
      <c r="AN102" s="212"/>
      <c r="AO102" s="198"/>
      <c r="AP102" s="198"/>
      <c r="AQ102" s="212"/>
      <c r="AR102" s="212"/>
      <c r="AS102" s="212"/>
      <c r="AT102" s="212"/>
      <c r="AU102" s="212"/>
      <c r="AV102" s="198"/>
      <c r="AW102" s="198"/>
      <c r="AX102" s="212"/>
      <c r="AY102" s="212"/>
      <c r="AZ102" s="212"/>
      <c r="BA102" s="212"/>
      <c r="BB102" s="212"/>
      <c r="BC102" s="198"/>
      <c r="BD102" s="198"/>
      <c r="BE102" s="212"/>
      <c r="BF102" s="212"/>
      <c r="BG102" s="212"/>
      <c r="BH102" s="212"/>
      <c r="BI102" s="212"/>
      <c r="BJ102" s="198"/>
      <c r="BK102" s="198"/>
      <c r="BL102" s="212"/>
      <c r="BM102" s="212"/>
      <c r="BN102" s="212"/>
      <c r="BO102" s="212"/>
      <c r="BP102" s="212"/>
      <c r="BQ102" s="198"/>
      <c r="BR102" s="198"/>
      <c r="BS102" s="212"/>
      <c r="BT102" s="212"/>
      <c r="BU102" s="212"/>
      <c r="BV102" s="212"/>
      <c r="BW102" s="212"/>
      <c r="BX102" s="99"/>
    </row>
    <row r="103" spans="1:76" ht="30" customHeight="1" hidden="1" outlineLevel="1">
      <c r="A103" s="158" t="s">
        <v>393</v>
      </c>
      <c r="B103" s="159" t="s">
        <v>487</v>
      </c>
      <c r="C103" s="180"/>
      <c r="D103" s="99"/>
      <c r="E103" s="198"/>
      <c r="F103" s="196"/>
      <c r="G103" s="196"/>
      <c r="H103" s="196"/>
      <c r="I103" s="196"/>
      <c r="J103" s="196"/>
      <c r="K103" s="196"/>
      <c r="L103" s="196"/>
      <c r="M103" s="196"/>
      <c r="N103" s="196"/>
      <c r="O103" s="196"/>
      <c r="P103" s="196"/>
      <c r="Q103" s="196"/>
      <c r="R103" s="196"/>
      <c r="S103" s="196"/>
      <c r="T103" s="198"/>
      <c r="U103" s="198"/>
      <c r="V103" s="212"/>
      <c r="W103" s="212"/>
      <c r="X103" s="212"/>
      <c r="Y103" s="212"/>
      <c r="Z103" s="212"/>
      <c r="AA103" s="198"/>
      <c r="AB103" s="198"/>
      <c r="AC103" s="212"/>
      <c r="AD103" s="212"/>
      <c r="AE103" s="212"/>
      <c r="AF103" s="212"/>
      <c r="AG103" s="212"/>
      <c r="AH103" s="198"/>
      <c r="AI103" s="198"/>
      <c r="AJ103" s="212"/>
      <c r="AK103" s="212"/>
      <c r="AL103" s="212"/>
      <c r="AM103" s="212"/>
      <c r="AN103" s="212"/>
      <c r="AO103" s="198"/>
      <c r="AP103" s="198"/>
      <c r="AQ103" s="212"/>
      <c r="AR103" s="212"/>
      <c r="AS103" s="212"/>
      <c r="AT103" s="212"/>
      <c r="AU103" s="212"/>
      <c r="AV103" s="198"/>
      <c r="AW103" s="198"/>
      <c r="AX103" s="212"/>
      <c r="AY103" s="212"/>
      <c r="AZ103" s="212"/>
      <c r="BA103" s="212"/>
      <c r="BB103" s="212"/>
      <c r="BC103" s="198"/>
      <c r="BD103" s="198"/>
      <c r="BE103" s="212"/>
      <c r="BF103" s="212"/>
      <c r="BG103" s="212"/>
      <c r="BH103" s="212"/>
      <c r="BI103" s="212"/>
      <c r="BJ103" s="198"/>
      <c r="BK103" s="198"/>
      <c r="BL103" s="212"/>
      <c r="BM103" s="212"/>
      <c r="BN103" s="212"/>
      <c r="BO103" s="212"/>
      <c r="BP103" s="212"/>
      <c r="BQ103" s="198"/>
      <c r="BR103" s="198"/>
      <c r="BS103" s="212"/>
      <c r="BT103" s="212"/>
      <c r="BU103" s="212"/>
      <c r="BV103" s="212"/>
      <c r="BW103" s="212"/>
      <c r="BX103" s="99"/>
    </row>
    <row r="104" spans="1:76" ht="30" customHeight="1" hidden="1" outlineLevel="1">
      <c r="A104" s="158" t="s">
        <v>393</v>
      </c>
      <c r="B104" s="159" t="s">
        <v>487</v>
      </c>
      <c r="C104" s="180"/>
      <c r="D104" s="99"/>
      <c r="E104" s="198"/>
      <c r="F104" s="196"/>
      <c r="G104" s="196"/>
      <c r="H104" s="196"/>
      <c r="I104" s="196"/>
      <c r="J104" s="196"/>
      <c r="K104" s="196"/>
      <c r="L104" s="196"/>
      <c r="M104" s="196"/>
      <c r="N104" s="196"/>
      <c r="O104" s="196"/>
      <c r="P104" s="196"/>
      <c r="Q104" s="196"/>
      <c r="R104" s="196"/>
      <c r="S104" s="196"/>
      <c r="T104" s="198"/>
      <c r="U104" s="198"/>
      <c r="V104" s="212"/>
      <c r="W104" s="212"/>
      <c r="X104" s="212"/>
      <c r="Y104" s="212"/>
      <c r="Z104" s="212"/>
      <c r="AA104" s="198"/>
      <c r="AB104" s="198"/>
      <c r="AC104" s="212"/>
      <c r="AD104" s="212"/>
      <c r="AE104" s="212"/>
      <c r="AF104" s="212"/>
      <c r="AG104" s="212"/>
      <c r="AH104" s="198"/>
      <c r="AI104" s="198"/>
      <c r="AJ104" s="212"/>
      <c r="AK104" s="212"/>
      <c r="AL104" s="212"/>
      <c r="AM104" s="212"/>
      <c r="AN104" s="212"/>
      <c r="AO104" s="198"/>
      <c r="AP104" s="198"/>
      <c r="AQ104" s="212"/>
      <c r="AR104" s="212"/>
      <c r="AS104" s="212"/>
      <c r="AT104" s="212"/>
      <c r="AU104" s="212"/>
      <c r="AV104" s="198"/>
      <c r="AW104" s="198"/>
      <c r="AX104" s="212"/>
      <c r="AY104" s="212"/>
      <c r="AZ104" s="212"/>
      <c r="BA104" s="212"/>
      <c r="BB104" s="212"/>
      <c r="BC104" s="198"/>
      <c r="BD104" s="198"/>
      <c r="BE104" s="212"/>
      <c r="BF104" s="212"/>
      <c r="BG104" s="212"/>
      <c r="BH104" s="212"/>
      <c r="BI104" s="212"/>
      <c r="BJ104" s="198"/>
      <c r="BK104" s="198"/>
      <c r="BL104" s="212"/>
      <c r="BM104" s="212"/>
      <c r="BN104" s="212"/>
      <c r="BO104" s="212"/>
      <c r="BP104" s="212"/>
      <c r="BQ104" s="198"/>
      <c r="BR104" s="198"/>
      <c r="BS104" s="212"/>
      <c r="BT104" s="212"/>
      <c r="BU104" s="212"/>
      <c r="BV104" s="212"/>
      <c r="BW104" s="212"/>
      <c r="BX104" s="99"/>
    </row>
    <row r="105" spans="1:76" ht="30" customHeight="1" hidden="1" outlineLevel="1">
      <c r="A105" s="158" t="s">
        <v>536</v>
      </c>
      <c r="B105" s="159" t="s">
        <v>536</v>
      </c>
      <c r="C105" s="180"/>
      <c r="D105" s="99"/>
      <c r="E105" s="198"/>
      <c r="F105" s="196"/>
      <c r="G105" s="196"/>
      <c r="H105" s="196"/>
      <c r="I105" s="196"/>
      <c r="J105" s="196"/>
      <c r="K105" s="196"/>
      <c r="L105" s="196"/>
      <c r="M105" s="196"/>
      <c r="N105" s="196"/>
      <c r="O105" s="196"/>
      <c r="P105" s="196"/>
      <c r="Q105" s="196"/>
      <c r="R105" s="196"/>
      <c r="S105" s="196"/>
      <c r="T105" s="198"/>
      <c r="U105" s="198"/>
      <c r="V105" s="212"/>
      <c r="W105" s="212"/>
      <c r="X105" s="212"/>
      <c r="Y105" s="212"/>
      <c r="Z105" s="212"/>
      <c r="AA105" s="198"/>
      <c r="AB105" s="198"/>
      <c r="AC105" s="212"/>
      <c r="AD105" s="212"/>
      <c r="AE105" s="212"/>
      <c r="AF105" s="212"/>
      <c r="AG105" s="212"/>
      <c r="AH105" s="198"/>
      <c r="AI105" s="198"/>
      <c r="AJ105" s="212"/>
      <c r="AK105" s="212"/>
      <c r="AL105" s="212"/>
      <c r="AM105" s="212"/>
      <c r="AN105" s="212"/>
      <c r="AO105" s="198"/>
      <c r="AP105" s="198"/>
      <c r="AQ105" s="212"/>
      <c r="AR105" s="212"/>
      <c r="AS105" s="212"/>
      <c r="AT105" s="212"/>
      <c r="AU105" s="212"/>
      <c r="AV105" s="198"/>
      <c r="AW105" s="198"/>
      <c r="AX105" s="212"/>
      <c r="AY105" s="212"/>
      <c r="AZ105" s="212"/>
      <c r="BA105" s="212"/>
      <c r="BB105" s="212"/>
      <c r="BC105" s="198"/>
      <c r="BD105" s="198"/>
      <c r="BE105" s="212"/>
      <c r="BF105" s="212"/>
      <c r="BG105" s="212"/>
      <c r="BH105" s="212"/>
      <c r="BI105" s="212"/>
      <c r="BJ105" s="198"/>
      <c r="BK105" s="198"/>
      <c r="BL105" s="212"/>
      <c r="BM105" s="212"/>
      <c r="BN105" s="212"/>
      <c r="BO105" s="212"/>
      <c r="BP105" s="212"/>
      <c r="BQ105" s="198"/>
      <c r="BR105" s="198"/>
      <c r="BS105" s="212"/>
      <c r="BT105" s="212"/>
      <c r="BU105" s="212"/>
      <c r="BV105" s="212"/>
      <c r="BW105" s="212"/>
      <c r="BX105" s="99"/>
    </row>
    <row r="106" spans="1:76" ht="60" customHeight="1" collapsed="1">
      <c r="A106" s="153" t="s">
        <v>511</v>
      </c>
      <c r="B106" s="154" t="s">
        <v>512</v>
      </c>
      <c r="C106" s="187"/>
      <c r="D106" s="99"/>
      <c r="E106" s="198"/>
      <c r="F106" s="196"/>
      <c r="G106" s="196"/>
      <c r="H106" s="196"/>
      <c r="I106" s="196"/>
      <c r="J106" s="196"/>
      <c r="K106" s="196"/>
      <c r="L106" s="196"/>
      <c r="M106" s="196"/>
      <c r="N106" s="196"/>
      <c r="O106" s="196"/>
      <c r="P106" s="196"/>
      <c r="Q106" s="196"/>
      <c r="R106" s="196"/>
      <c r="S106" s="196"/>
      <c r="T106" s="198"/>
      <c r="U106" s="198"/>
      <c r="V106" s="212"/>
      <c r="W106" s="212"/>
      <c r="X106" s="212"/>
      <c r="Y106" s="212"/>
      <c r="Z106" s="212"/>
      <c r="AA106" s="198"/>
      <c r="AB106" s="198"/>
      <c r="AC106" s="212"/>
      <c r="AD106" s="212"/>
      <c r="AE106" s="212"/>
      <c r="AF106" s="212"/>
      <c r="AG106" s="212"/>
      <c r="AH106" s="198"/>
      <c r="AI106" s="198"/>
      <c r="AJ106" s="212"/>
      <c r="AK106" s="212"/>
      <c r="AL106" s="212"/>
      <c r="AM106" s="212"/>
      <c r="AN106" s="212"/>
      <c r="AO106" s="198"/>
      <c r="AP106" s="198"/>
      <c r="AQ106" s="212"/>
      <c r="AR106" s="212"/>
      <c r="AS106" s="212"/>
      <c r="AT106" s="212"/>
      <c r="AU106" s="212"/>
      <c r="AV106" s="198"/>
      <c r="AW106" s="198"/>
      <c r="AX106" s="212"/>
      <c r="AY106" s="212"/>
      <c r="AZ106" s="212"/>
      <c r="BA106" s="212"/>
      <c r="BB106" s="212"/>
      <c r="BC106" s="198"/>
      <c r="BD106" s="198"/>
      <c r="BE106" s="212"/>
      <c r="BF106" s="212"/>
      <c r="BG106" s="212"/>
      <c r="BH106" s="212"/>
      <c r="BI106" s="212"/>
      <c r="BJ106" s="198"/>
      <c r="BK106" s="198"/>
      <c r="BL106" s="212"/>
      <c r="BM106" s="212"/>
      <c r="BN106" s="212"/>
      <c r="BO106" s="212"/>
      <c r="BP106" s="212"/>
      <c r="BQ106" s="198"/>
      <c r="BR106" s="198"/>
      <c r="BS106" s="212"/>
      <c r="BT106" s="212"/>
      <c r="BU106" s="212"/>
      <c r="BV106" s="212"/>
      <c r="BW106" s="212"/>
      <c r="BX106" s="99"/>
    </row>
    <row r="107" spans="1:76" ht="30" customHeight="1">
      <c r="A107" s="158" t="s">
        <v>511</v>
      </c>
      <c r="B107" s="159" t="s">
        <v>235</v>
      </c>
      <c r="C107" s="180" t="s">
        <v>790</v>
      </c>
      <c r="D107" s="202">
        <v>8.409</v>
      </c>
      <c r="E107" s="208">
        <f>D107</f>
        <v>8.409</v>
      </c>
      <c r="F107" s="202"/>
      <c r="G107" s="202"/>
      <c r="H107" s="202"/>
      <c r="I107" s="202"/>
      <c r="J107" s="202"/>
      <c r="K107" s="202"/>
      <c r="L107" s="202"/>
      <c r="M107" s="202"/>
      <c r="N107" s="202"/>
      <c r="O107" s="202"/>
      <c r="P107" s="202"/>
      <c r="Q107" s="202"/>
      <c r="R107" s="202"/>
      <c r="S107" s="202"/>
      <c r="T107" s="208"/>
      <c r="U107" s="208">
        <v>8.409</v>
      </c>
      <c r="V107" s="207"/>
      <c r="W107" s="207"/>
      <c r="X107" s="207"/>
      <c r="Y107" s="207"/>
      <c r="Z107" s="207"/>
      <c r="AA107" s="208"/>
      <c r="AB107" s="208">
        <v>5.91</v>
      </c>
      <c r="AC107" s="207"/>
      <c r="AD107" s="207"/>
      <c r="AE107" s="207"/>
      <c r="AF107" s="207"/>
      <c r="AG107" s="207"/>
      <c r="AH107" s="208"/>
      <c r="AI107" s="208"/>
      <c r="AJ107" s="207"/>
      <c r="AK107" s="207"/>
      <c r="AL107" s="207"/>
      <c r="AM107" s="207"/>
      <c r="AN107" s="207"/>
      <c r="AO107" s="208"/>
      <c r="AP107" s="208"/>
      <c r="AQ107" s="207"/>
      <c r="AR107" s="207"/>
      <c r="AS107" s="207"/>
      <c r="AT107" s="207"/>
      <c r="AU107" s="207"/>
      <c r="AV107" s="208"/>
      <c r="AW107" s="208"/>
      <c r="AX107" s="207"/>
      <c r="AY107" s="207"/>
      <c r="AZ107" s="207"/>
      <c r="BA107" s="207"/>
      <c r="BB107" s="207"/>
      <c r="BC107" s="208"/>
      <c r="BD107" s="208"/>
      <c r="BE107" s="207"/>
      <c r="BF107" s="207"/>
      <c r="BG107" s="207"/>
      <c r="BH107" s="207"/>
      <c r="BI107" s="207"/>
      <c r="BJ107" s="208"/>
      <c r="BK107" s="208">
        <f>U107+AI107+AW107</f>
        <v>8.409</v>
      </c>
      <c r="BL107" s="207"/>
      <c r="BM107" s="207"/>
      <c r="BN107" s="207"/>
      <c r="BO107" s="207"/>
      <c r="BP107" s="207"/>
      <c r="BQ107" s="208"/>
      <c r="BR107" s="208">
        <f>U107+AI107+BD107</f>
        <v>8.409</v>
      </c>
      <c r="BS107" s="207"/>
      <c r="BT107" s="207"/>
      <c r="BU107" s="207"/>
      <c r="BV107" s="207"/>
      <c r="BW107" s="207"/>
      <c r="BX107" s="202"/>
    </row>
    <row r="108" spans="1:76" ht="30" customHeight="1">
      <c r="A108" s="158" t="s">
        <v>511</v>
      </c>
      <c r="B108" s="159" t="s">
        <v>236</v>
      </c>
      <c r="C108" s="180" t="s">
        <v>791</v>
      </c>
      <c r="D108" s="202">
        <v>28.908</v>
      </c>
      <c r="E108" s="208">
        <v>36.765</v>
      </c>
      <c r="F108" s="202"/>
      <c r="G108" s="202"/>
      <c r="H108" s="202"/>
      <c r="I108" s="202"/>
      <c r="J108" s="202"/>
      <c r="K108" s="202"/>
      <c r="L108" s="202"/>
      <c r="M108" s="202"/>
      <c r="N108" s="202"/>
      <c r="O108" s="202"/>
      <c r="P108" s="202"/>
      <c r="Q108" s="202"/>
      <c r="R108" s="202"/>
      <c r="S108" s="202"/>
      <c r="T108" s="208"/>
      <c r="U108" s="208">
        <v>4.213</v>
      </c>
      <c r="V108" s="207"/>
      <c r="W108" s="207"/>
      <c r="X108" s="207"/>
      <c r="Y108" s="207"/>
      <c r="Z108" s="207"/>
      <c r="AA108" s="208"/>
      <c r="AB108" s="208">
        <v>4.213</v>
      </c>
      <c r="AC108" s="207"/>
      <c r="AD108" s="207"/>
      <c r="AE108" s="207"/>
      <c r="AF108" s="207"/>
      <c r="AG108" s="207"/>
      <c r="AH108" s="208"/>
      <c r="AI108" s="208">
        <v>12.542</v>
      </c>
      <c r="AJ108" s="207"/>
      <c r="AK108" s="207"/>
      <c r="AL108" s="207"/>
      <c r="AM108" s="207"/>
      <c r="AN108" s="207"/>
      <c r="AO108" s="208"/>
      <c r="AP108" s="208">
        <v>12.831</v>
      </c>
      <c r="AQ108" s="207"/>
      <c r="AR108" s="207"/>
      <c r="AS108" s="207"/>
      <c r="AT108" s="207"/>
      <c r="AU108" s="207"/>
      <c r="AV108" s="208"/>
      <c r="AW108" s="208">
        <v>12.153</v>
      </c>
      <c r="AX108" s="207"/>
      <c r="AY108" s="207"/>
      <c r="AZ108" s="207"/>
      <c r="BA108" s="207"/>
      <c r="BB108" s="207"/>
      <c r="BC108" s="208"/>
      <c r="BD108" s="208">
        <v>20.01</v>
      </c>
      <c r="BE108" s="207"/>
      <c r="BF108" s="207"/>
      <c r="BG108" s="207"/>
      <c r="BH108" s="207"/>
      <c r="BI108" s="207"/>
      <c r="BJ108" s="208"/>
      <c r="BK108" s="208">
        <f>U108+AI108+AW108</f>
        <v>28.908</v>
      </c>
      <c r="BL108" s="207"/>
      <c r="BM108" s="207"/>
      <c r="BN108" s="207"/>
      <c r="BO108" s="207"/>
      <c r="BP108" s="207"/>
      <c r="BQ108" s="208"/>
      <c r="BR108" s="208">
        <f>U108+AI108+BD108</f>
        <v>36.765</v>
      </c>
      <c r="BS108" s="207"/>
      <c r="BT108" s="207"/>
      <c r="BU108" s="207"/>
      <c r="BV108" s="207"/>
      <c r="BW108" s="207"/>
      <c r="BX108" s="202"/>
    </row>
    <row r="109" spans="1:76" ht="30" customHeight="1">
      <c r="A109" s="158" t="s">
        <v>511</v>
      </c>
      <c r="B109" s="159" t="s">
        <v>237</v>
      </c>
      <c r="C109" s="180" t="s">
        <v>792</v>
      </c>
      <c r="D109" s="202">
        <v>8.438</v>
      </c>
      <c r="E109" s="208">
        <v>6.609</v>
      </c>
      <c r="F109" s="202"/>
      <c r="G109" s="202"/>
      <c r="H109" s="202"/>
      <c r="I109" s="202"/>
      <c r="J109" s="202"/>
      <c r="K109" s="202"/>
      <c r="L109" s="202"/>
      <c r="M109" s="202"/>
      <c r="N109" s="202"/>
      <c r="O109" s="202"/>
      <c r="P109" s="202"/>
      <c r="Q109" s="202"/>
      <c r="R109" s="202"/>
      <c r="S109" s="202"/>
      <c r="T109" s="208"/>
      <c r="U109" s="208">
        <v>5.138</v>
      </c>
      <c r="V109" s="207"/>
      <c r="W109" s="207"/>
      <c r="X109" s="207"/>
      <c r="Y109" s="207"/>
      <c r="Z109" s="207"/>
      <c r="AA109" s="208"/>
      <c r="AB109" s="208">
        <v>6.741</v>
      </c>
      <c r="AC109" s="207"/>
      <c r="AD109" s="207"/>
      <c r="AE109" s="207"/>
      <c r="AF109" s="207"/>
      <c r="AG109" s="207"/>
      <c r="AH109" s="208"/>
      <c r="AI109" s="208"/>
      <c r="AJ109" s="207"/>
      <c r="AK109" s="207"/>
      <c r="AL109" s="207"/>
      <c r="AM109" s="207"/>
      <c r="AN109" s="207"/>
      <c r="AO109" s="208"/>
      <c r="AP109" s="208">
        <v>0.143</v>
      </c>
      <c r="AQ109" s="207"/>
      <c r="AR109" s="207"/>
      <c r="AS109" s="207"/>
      <c r="AT109" s="207"/>
      <c r="AU109" s="207"/>
      <c r="AV109" s="208"/>
      <c r="AW109" s="208">
        <v>3.3</v>
      </c>
      <c r="AX109" s="207"/>
      <c r="AY109" s="207"/>
      <c r="AZ109" s="207"/>
      <c r="BA109" s="207"/>
      <c r="BB109" s="207"/>
      <c r="BC109" s="208"/>
      <c r="BD109" s="208">
        <v>1.471</v>
      </c>
      <c r="BE109" s="207"/>
      <c r="BF109" s="207"/>
      <c r="BG109" s="207"/>
      <c r="BH109" s="207"/>
      <c r="BI109" s="207"/>
      <c r="BJ109" s="208"/>
      <c r="BK109" s="208">
        <f>U109+AI109+AW109</f>
        <v>8.437999999999999</v>
      </c>
      <c r="BL109" s="207"/>
      <c r="BM109" s="207"/>
      <c r="BN109" s="207"/>
      <c r="BO109" s="207"/>
      <c r="BP109" s="207"/>
      <c r="BQ109" s="208"/>
      <c r="BR109" s="208">
        <f>U109+AI109+BD109</f>
        <v>6.609</v>
      </c>
      <c r="BS109" s="207"/>
      <c r="BT109" s="207"/>
      <c r="BU109" s="207"/>
      <c r="BV109" s="207"/>
      <c r="BW109" s="207"/>
      <c r="BX109" s="202"/>
    </row>
    <row r="110" spans="1:76" ht="39.75" customHeight="1">
      <c r="A110" s="153" t="s">
        <v>513</v>
      </c>
      <c r="B110" s="154" t="s">
        <v>516</v>
      </c>
      <c r="C110" s="187"/>
      <c r="D110" s="99"/>
      <c r="E110" s="198"/>
      <c r="F110" s="196"/>
      <c r="G110" s="196"/>
      <c r="H110" s="196"/>
      <c r="I110" s="196"/>
      <c r="J110" s="196"/>
      <c r="K110" s="196"/>
      <c r="L110" s="196"/>
      <c r="M110" s="196"/>
      <c r="N110" s="196"/>
      <c r="O110" s="196"/>
      <c r="P110" s="196"/>
      <c r="Q110" s="196"/>
      <c r="R110" s="196"/>
      <c r="S110" s="196"/>
      <c r="T110" s="198"/>
      <c r="U110" s="198"/>
      <c r="V110" s="212"/>
      <c r="W110" s="212"/>
      <c r="X110" s="212"/>
      <c r="Y110" s="212"/>
      <c r="Z110" s="212"/>
      <c r="AA110" s="198"/>
      <c r="AB110" s="198"/>
      <c r="AC110" s="212"/>
      <c r="AD110" s="212"/>
      <c r="AE110" s="212"/>
      <c r="AF110" s="212"/>
      <c r="AG110" s="212"/>
      <c r="AH110" s="198"/>
      <c r="AI110" s="198"/>
      <c r="AJ110" s="212"/>
      <c r="AK110" s="212"/>
      <c r="AL110" s="212"/>
      <c r="AM110" s="212"/>
      <c r="AN110" s="212"/>
      <c r="AO110" s="198"/>
      <c r="AP110" s="198"/>
      <c r="AQ110" s="212"/>
      <c r="AR110" s="212"/>
      <c r="AS110" s="212"/>
      <c r="AT110" s="212"/>
      <c r="AU110" s="212"/>
      <c r="AV110" s="198"/>
      <c r="AW110" s="198"/>
      <c r="AX110" s="212"/>
      <c r="AY110" s="212"/>
      <c r="AZ110" s="212"/>
      <c r="BA110" s="212"/>
      <c r="BB110" s="212"/>
      <c r="BC110" s="198"/>
      <c r="BD110" s="198"/>
      <c r="BE110" s="212"/>
      <c r="BF110" s="212"/>
      <c r="BG110" s="212"/>
      <c r="BH110" s="212"/>
      <c r="BI110" s="212"/>
      <c r="BJ110" s="198"/>
      <c r="BK110" s="198"/>
      <c r="BL110" s="212"/>
      <c r="BM110" s="212"/>
      <c r="BN110" s="212"/>
      <c r="BO110" s="212"/>
      <c r="BP110" s="212"/>
      <c r="BQ110" s="198"/>
      <c r="BR110" s="198"/>
      <c r="BS110" s="212"/>
      <c r="BT110" s="212"/>
      <c r="BU110" s="212"/>
      <c r="BV110" s="212"/>
      <c r="BW110" s="212"/>
      <c r="BX110" s="99"/>
    </row>
    <row r="111" spans="1:76" ht="39.75" customHeight="1">
      <c r="A111" s="158" t="s">
        <v>513</v>
      </c>
      <c r="B111" s="159" t="s">
        <v>238</v>
      </c>
      <c r="C111" s="180" t="s">
        <v>793</v>
      </c>
      <c r="D111" s="202">
        <v>2.951</v>
      </c>
      <c r="E111" s="208">
        <f>D111</f>
        <v>2.951</v>
      </c>
      <c r="F111" s="202"/>
      <c r="G111" s="202"/>
      <c r="H111" s="202"/>
      <c r="I111" s="202"/>
      <c r="J111" s="202"/>
      <c r="K111" s="202"/>
      <c r="L111" s="202"/>
      <c r="M111" s="202"/>
      <c r="N111" s="202"/>
      <c r="O111" s="202"/>
      <c r="P111" s="202"/>
      <c r="Q111" s="202"/>
      <c r="R111" s="202"/>
      <c r="S111" s="202"/>
      <c r="T111" s="208"/>
      <c r="U111" s="208">
        <v>2.951</v>
      </c>
      <c r="V111" s="207"/>
      <c r="W111" s="207"/>
      <c r="X111" s="207"/>
      <c r="Y111" s="207"/>
      <c r="Z111" s="207"/>
      <c r="AA111" s="208"/>
      <c r="AB111" s="208">
        <v>4.35</v>
      </c>
      <c r="AC111" s="207"/>
      <c r="AD111" s="207"/>
      <c r="AE111" s="207"/>
      <c r="AF111" s="207"/>
      <c r="AG111" s="207"/>
      <c r="AH111" s="208"/>
      <c r="AI111" s="208"/>
      <c r="AJ111" s="207"/>
      <c r="AK111" s="207"/>
      <c r="AL111" s="207"/>
      <c r="AM111" s="207"/>
      <c r="AN111" s="207"/>
      <c r="AO111" s="208"/>
      <c r="AP111" s="208"/>
      <c r="AQ111" s="207"/>
      <c r="AR111" s="207"/>
      <c r="AS111" s="207"/>
      <c r="AT111" s="207"/>
      <c r="AU111" s="207"/>
      <c r="AV111" s="208"/>
      <c r="AW111" s="208"/>
      <c r="AX111" s="207"/>
      <c r="AY111" s="207"/>
      <c r="AZ111" s="207"/>
      <c r="BA111" s="207"/>
      <c r="BB111" s="207"/>
      <c r="BC111" s="208"/>
      <c r="BD111" s="208"/>
      <c r="BE111" s="207"/>
      <c r="BF111" s="207"/>
      <c r="BG111" s="207"/>
      <c r="BH111" s="207"/>
      <c r="BI111" s="207"/>
      <c r="BJ111" s="208"/>
      <c r="BK111" s="208">
        <f>U111+AI111+AW111</f>
        <v>2.951</v>
      </c>
      <c r="BL111" s="207"/>
      <c r="BM111" s="207"/>
      <c r="BN111" s="207"/>
      <c r="BO111" s="207"/>
      <c r="BP111" s="207"/>
      <c r="BQ111" s="208"/>
      <c r="BR111" s="208">
        <f>U111+AI111+BD111</f>
        <v>2.951</v>
      </c>
      <c r="BS111" s="207"/>
      <c r="BT111" s="207"/>
      <c r="BU111" s="207"/>
      <c r="BV111" s="207"/>
      <c r="BW111" s="207"/>
      <c r="BX111" s="202"/>
    </row>
    <row r="112" spans="1:76" ht="39.75" customHeight="1" hidden="1" outlineLevel="1">
      <c r="A112" s="153" t="s">
        <v>517</v>
      </c>
      <c r="B112" s="154" t="s">
        <v>518</v>
      </c>
      <c r="C112" s="187"/>
      <c r="D112" s="99"/>
      <c r="E112" s="198"/>
      <c r="F112" s="196"/>
      <c r="G112" s="196"/>
      <c r="H112" s="196"/>
      <c r="I112" s="196"/>
      <c r="J112" s="196"/>
      <c r="K112" s="196"/>
      <c r="L112" s="196"/>
      <c r="M112" s="196"/>
      <c r="N112" s="196"/>
      <c r="O112" s="196"/>
      <c r="P112" s="196"/>
      <c r="Q112" s="196"/>
      <c r="R112" s="196"/>
      <c r="S112" s="196"/>
      <c r="T112" s="198"/>
      <c r="U112" s="198"/>
      <c r="V112" s="212"/>
      <c r="W112" s="212"/>
      <c r="X112" s="212"/>
      <c r="Y112" s="212"/>
      <c r="Z112" s="212"/>
      <c r="AA112" s="198"/>
      <c r="AB112" s="198"/>
      <c r="AC112" s="212"/>
      <c r="AD112" s="212"/>
      <c r="AE112" s="212"/>
      <c r="AF112" s="212"/>
      <c r="AG112" s="212"/>
      <c r="AH112" s="198"/>
      <c r="AI112" s="198"/>
      <c r="AJ112" s="212"/>
      <c r="AK112" s="212"/>
      <c r="AL112" s="212"/>
      <c r="AM112" s="212"/>
      <c r="AN112" s="212"/>
      <c r="AO112" s="198"/>
      <c r="AP112" s="198"/>
      <c r="AQ112" s="212"/>
      <c r="AR112" s="212"/>
      <c r="AS112" s="212"/>
      <c r="AT112" s="212"/>
      <c r="AU112" s="212"/>
      <c r="AV112" s="198"/>
      <c r="AW112" s="198"/>
      <c r="AX112" s="212"/>
      <c r="AY112" s="212"/>
      <c r="AZ112" s="212"/>
      <c r="BA112" s="212"/>
      <c r="BB112" s="212"/>
      <c r="BC112" s="198"/>
      <c r="BD112" s="198"/>
      <c r="BE112" s="212"/>
      <c r="BF112" s="212"/>
      <c r="BG112" s="212"/>
      <c r="BH112" s="212"/>
      <c r="BI112" s="212"/>
      <c r="BJ112" s="198"/>
      <c r="BK112" s="198"/>
      <c r="BL112" s="212"/>
      <c r="BM112" s="212"/>
      <c r="BN112" s="212"/>
      <c r="BO112" s="212"/>
      <c r="BP112" s="212"/>
      <c r="BQ112" s="198"/>
      <c r="BR112" s="198"/>
      <c r="BS112" s="212"/>
      <c r="BT112" s="212"/>
      <c r="BU112" s="212"/>
      <c r="BV112" s="212"/>
      <c r="BW112" s="212"/>
      <c r="BX112" s="99"/>
    </row>
    <row r="113" spans="1:76" ht="30" customHeight="1" hidden="1" outlineLevel="1">
      <c r="A113" s="158" t="s">
        <v>517</v>
      </c>
      <c r="B113" s="159" t="s">
        <v>487</v>
      </c>
      <c r="C113" s="180"/>
      <c r="D113" s="99"/>
      <c r="E113" s="198"/>
      <c r="F113" s="196"/>
      <c r="G113" s="196"/>
      <c r="H113" s="196"/>
      <c r="I113" s="196"/>
      <c r="J113" s="196"/>
      <c r="K113" s="196"/>
      <c r="L113" s="196"/>
      <c r="M113" s="196"/>
      <c r="N113" s="196"/>
      <c r="O113" s="196"/>
      <c r="P113" s="196"/>
      <c r="Q113" s="196"/>
      <c r="R113" s="196"/>
      <c r="S113" s="196"/>
      <c r="T113" s="198"/>
      <c r="U113" s="198"/>
      <c r="V113" s="212"/>
      <c r="W113" s="212"/>
      <c r="X113" s="212"/>
      <c r="Y113" s="212"/>
      <c r="Z113" s="212"/>
      <c r="AA113" s="198"/>
      <c r="AB113" s="198"/>
      <c r="AC113" s="212"/>
      <c r="AD113" s="212"/>
      <c r="AE113" s="212"/>
      <c r="AF113" s="212"/>
      <c r="AG113" s="212"/>
      <c r="AH113" s="198"/>
      <c r="AI113" s="198"/>
      <c r="AJ113" s="212"/>
      <c r="AK113" s="212"/>
      <c r="AL113" s="212"/>
      <c r="AM113" s="212"/>
      <c r="AN113" s="212"/>
      <c r="AO113" s="198"/>
      <c r="AP113" s="198"/>
      <c r="AQ113" s="212"/>
      <c r="AR113" s="212"/>
      <c r="AS113" s="212"/>
      <c r="AT113" s="212"/>
      <c r="AU113" s="212"/>
      <c r="AV113" s="198"/>
      <c r="AW113" s="198"/>
      <c r="AX113" s="212"/>
      <c r="AY113" s="212"/>
      <c r="AZ113" s="212"/>
      <c r="BA113" s="212"/>
      <c r="BB113" s="212"/>
      <c r="BC113" s="198"/>
      <c r="BD113" s="198"/>
      <c r="BE113" s="212"/>
      <c r="BF113" s="212"/>
      <c r="BG113" s="212"/>
      <c r="BH113" s="212"/>
      <c r="BI113" s="212"/>
      <c r="BJ113" s="198"/>
      <c r="BK113" s="198"/>
      <c r="BL113" s="212"/>
      <c r="BM113" s="212"/>
      <c r="BN113" s="212"/>
      <c r="BO113" s="212"/>
      <c r="BP113" s="212"/>
      <c r="BQ113" s="198"/>
      <c r="BR113" s="198"/>
      <c r="BS113" s="212"/>
      <c r="BT113" s="212"/>
      <c r="BU113" s="212"/>
      <c r="BV113" s="212"/>
      <c r="BW113" s="212"/>
      <c r="BX113" s="99"/>
    </row>
    <row r="114" spans="1:76" ht="30" customHeight="1" hidden="1" outlineLevel="1">
      <c r="A114" s="158" t="s">
        <v>517</v>
      </c>
      <c r="B114" s="159" t="s">
        <v>487</v>
      </c>
      <c r="C114" s="180"/>
      <c r="D114" s="99"/>
      <c r="E114" s="198"/>
      <c r="F114" s="196"/>
      <c r="G114" s="196"/>
      <c r="H114" s="196"/>
      <c r="I114" s="196"/>
      <c r="J114" s="196"/>
      <c r="K114" s="196"/>
      <c r="L114" s="196"/>
      <c r="M114" s="196"/>
      <c r="N114" s="196"/>
      <c r="O114" s="196"/>
      <c r="P114" s="196"/>
      <c r="Q114" s="196"/>
      <c r="R114" s="196"/>
      <c r="S114" s="196"/>
      <c r="T114" s="198"/>
      <c r="U114" s="198"/>
      <c r="V114" s="212"/>
      <c r="W114" s="212"/>
      <c r="X114" s="212"/>
      <c r="Y114" s="212"/>
      <c r="Z114" s="212"/>
      <c r="AA114" s="198"/>
      <c r="AB114" s="198"/>
      <c r="AC114" s="212"/>
      <c r="AD114" s="212"/>
      <c r="AE114" s="212"/>
      <c r="AF114" s="212"/>
      <c r="AG114" s="212"/>
      <c r="AH114" s="198"/>
      <c r="AI114" s="198"/>
      <c r="AJ114" s="212"/>
      <c r="AK114" s="212"/>
      <c r="AL114" s="212"/>
      <c r="AM114" s="212"/>
      <c r="AN114" s="212"/>
      <c r="AO114" s="198"/>
      <c r="AP114" s="198"/>
      <c r="AQ114" s="212"/>
      <c r="AR114" s="212"/>
      <c r="AS114" s="212"/>
      <c r="AT114" s="212"/>
      <c r="AU114" s="212"/>
      <c r="AV114" s="198"/>
      <c r="AW114" s="198"/>
      <c r="AX114" s="212"/>
      <c r="AY114" s="212"/>
      <c r="AZ114" s="212"/>
      <c r="BA114" s="212"/>
      <c r="BB114" s="212"/>
      <c r="BC114" s="198"/>
      <c r="BD114" s="198"/>
      <c r="BE114" s="212"/>
      <c r="BF114" s="212"/>
      <c r="BG114" s="212"/>
      <c r="BH114" s="212"/>
      <c r="BI114" s="212"/>
      <c r="BJ114" s="198"/>
      <c r="BK114" s="198"/>
      <c r="BL114" s="212"/>
      <c r="BM114" s="212"/>
      <c r="BN114" s="212"/>
      <c r="BO114" s="212"/>
      <c r="BP114" s="212"/>
      <c r="BQ114" s="198"/>
      <c r="BR114" s="198"/>
      <c r="BS114" s="212"/>
      <c r="BT114" s="212"/>
      <c r="BU114" s="212"/>
      <c r="BV114" s="212"/>
      <c r="BW114" s="212"/>
      <c r="BX114" s="99"/>
    </row>
    <row r="115" spans="1:76" ht="30" customHeight="1" hidden="1" outlineLevel="1">
      <c r="A115" s="158" t="s">
        <v>536</v>
      </c>
      <c r="B115" s="159" t="s">
        <v>536</v>
      </c>
      <c r="C115" s="180"/>
      <c r="D115" s="99"/>
      <c r="E115" s="198"/>
      <c r="F115" s="196"/>
      <c r="G115" s="196"/>
      <c r="H115" s="196"/>
      <c r="I115" s="196"/>
      <c r="J115" s="196"/>
      <c r="K115" s="196"/>
      <c r="L115" s="196"/>
      <c r="M115" s="196"/>
      <c r="N115" s="196"/>
      <c r="O115" s="196"/>
      <c r="P115" s="196"/>
      <c r="Q115" s="196"/>
      <c r="R115" s="196"/>
      <c r="S115" s="196"/>
      <c r="T115" s="198"/>
      <c r="U115" s="198"/>
      <c r="V115" s="212"/>
      <c r="W115" s="212"/>
      <c r="X115" s="212"/>
      <c r="Y115" s="212"/>
      <c r="Z115" s="212"/>
      <c r="AA115" s="198"/>
      <c r="AB115" s="198"/>
      <c r="AC115" s="212"/>
      <c r="AD115" s="212"/>
      <c r="AE115" s="212"/>
      <c r="AF115" s="212"/>
      <c r="AG115" s="212"/>
      <c r="AH115" s="198"/>
      <c r="AI115" s="198"/>
      <c r="AJ115" s="212"/>
      <c r="AK115" s="212"/>
      <c r="AL115" s="212"/>
      <c r="AM115" s="212"/>
      <c r="AN115" s="212"/>
      <c r="AO115" s="198"/>
      <c r="AP115" s="198"/>
      <c r="AQ115" s="212"/>
      <c r="AR115" s="212"/>
      <c r="AS115" s="212"/>
      <c r="AT115" s="212"/>
      <c r="AU115" s="212"/>
      <c r="AV115" s="198"/>
      <c r="AW115" s="198"/>
      <c r="AX115" s="212"/>
      <c r="AY115" s="212"/>
      <c r="AZ115" s="212"/>
      <c r="BA115" s="212"/>
      <c r="BB115" s="212"/>
      <c r="BC115" s="198"/>
      <c r="BD115" s="198"/>
      <c r="BE115" s="212"/>
      <c r="BF115" s="212"/>
      <c r="BG115" s="212"/>
      <c r="BH115" s="212"/>
      <c r="BI115" s="212"/>
      <c r="BJ115" s="198"/>
      <c r="BK115" s="198"/>
      <c r="BL115" s="212"/>
      <c r="BM115" s="212"/>
      <c r="BN115" s="212"/>
      <c r="BO115" s="212"/>
      <c r="BP115" s="212"/>
      <c r="BQ115" s="198"/>
      <c r="BR115" s="198"/>
      <c r="BS115" s="212"/>
      <c r="BT115" s="212"/>
      <c r="BU115" s="212"/>
      <c r="BV115" s="212"/>
      <c r="BW115" s="212"/>
      <c r="BX115" s="99"/>
    </row>
    <row r="116" spans="1:76" ht="60" customHeight="1" hidden="1" outlineLevel="1">
      <c r="A116" s="153" t="s">
        <v>519</v>
      </c>
      <c r="B116" s="154" t="s">
        <v>520</v>
      </c>
      <c r="C116" s="187"/>
      <c r="D116" s="99"/>
      <c r="E116" s="198"/>
      <c r="F116" s="196"/>
      <c r="G116" s="196"/>
      <c r="H116" s="196"/>
      <c r="I116" s="196"/>
      <c r="J116" s="196"/>
      <c r="K116" s="196"/>
      <c r="L116" s="196"/>
      <c r="M116" s="196"/>
      <c r="N116" s="196"/>
      <c r="O116" s="196"/>
      <c r="P116" s="196"/>
      <c r="Q116" s="196"/>
      <c r="R116" s="196"/>
      <c r="S116" s="196"/>
      <c r="T116" s="198"/>
      <c r="U116" s="198"/>
      <c r="V116" s="212"/>
      <c r="W116" s="212"/>
      <c r="X116" s="212"/>
      <c r="Y116" s="212"/>
      <c r="Z116" s="212"/>
      <c r="AA116" s="198"/>
      <c r="AB116" s="198"/>
      <c r="AC116" s="212"/>
      <c r="AD116" s="212"/>
      <c r="AE116" s="212"/>
      <c r="AF116" s="212"/>
      <c r="AG116" s="212"/>
      <c r="AH116" s="198"/>
      <c r="AI116" s="198"/>
      <c r="AJ116" s="212"/>
      <c r="AK116" s="212"/>
      <c r="AL116" s="212"/>
      <c r="AM116" s="212"/>
      <c r="AN116" s="212"/>
      <c r="AO116" s="198"/>
      <c r="AP116" s="198"/>
      <c r="AQ116" s="212"/>
      <c r="AR116" s="212"/>
      <c r="AS116" s="212"/>
      <c r="AT116" s="212"/>
      <c r="AU116" s="212"/>
      <c r="AV116" s="198"/>
      <c r="AW116" s="198"/>
      <c r="AX116" s="212"/>
      <c r="AY116" s="212"/>
      <c r="AZ116" s="212"/>
      <c r="BA116" s="212"/>
      <c r="BB116" s="212"/>
      <c r="BC116" s="198"/>
      <c r="BD116" s="198"/>
      <c r="BE116" s="212"/>
      <c r="BF116" s="212"/>
      <c r="BG116" s="212"/>
      <c r="BH116" s="212"/>
      <c r="BI116" s="212"/>
      <c r="BJ116" s="198"/>
      <c r="BK116" s="198"/>
      <c r="BL116" s="212"/>
      <c r="BM116" s="212"/>
      <c r="BN116" s="212"/>
      <c r="BO116" s="212"/>
      <c r="BP116" s="212"/>
      <c r="BQ116" s="198"/>
      <c r="BR116" s="198"/>
      <c r="BS116" s="212"/>
      <c r="BT116" s="212"/>
      <c r="BU116" s="212"/>
      <c r="BV116" s="212"/>
      <c r="BW116" s="212"/>
      <c r="BX116" s="99"/>
    </row>
    <row r="117" spans="1:76" ht="30" customHeight="1" hidden="1" outlineLevel="1">
      <c r="A117" s="158" t="s">
        <v>519</v>
      </c>
      <c r="B117" s="159" t="s">
        <v>487</v>
      </c>
      <c r="C117" s="180"/>
      <c r="D117" s="99"/>
      <c r="E117" s="198"/>
      <c r="F117" s="196"/>
      <c r="G117" s="196"/>
      <c r="H117" s="196"/>
      <c r="I117" s="196"/>
      <c r="J117" s="196"/>
      <c r="K117" s="196"/>
      <c r="L117" s="196"/>
      <c r="M117" s="196"/>
      <c r="N117" s="196"/>
      <c r="O117" s="196"/>
      <c r="P117" s="196"/>
      <c r="Q117" s="196"/>
      <c r="R117" s="196"/>
      <c r="S117" s="196"/>
      <c r="T117" s="198"/>
      <c r="U117" s="198"/>
      <c r="V117" s="212"/>
      <c r="W117" s="212"/>
      <c r="X117" s="212"/>
      <c r="Y117" s="212"/>
      <c r="Z117" s="212"/>
      <c r="AA117" s="198"/>
      <c r="AB117" s="198"/>
      <c r="AC117" s="212"/>
      <c r="AD117" s="212"/>
      <c r="AE117" s="212"/>
      <c r="AF117" s="212"/>
      <c r="AG117" s="212"/>
      <c r="AH117" s="198"/>
      <c r="AI117" s="198"/>
      <c r="AJ117" s="212"/>
      <c r="AK117" s="212"/>
      <c r="AL117" s="212"/>
      <c r="AM117" s="212"/>
      <c r="AN117" s="212"/>
      <c r="AO117" s="198"/>
      <c r="AP117" s="198"/>
      <c r="AQ117" s="212"/>
      <c r="AR117" s="212"/>
      <c r="AS117" s="212"/>
      <c r="AT117" s="212"/>
      <c r="AU117" s="212"/>
      <c r="AV117" s="198"/>
      <c r="AW117" s="198"/>
      <c r="AX117" s="212"/>
      <c r="AY117" s="212"/>
      <c r="AZ117" s="212"/>
      <c r="BA117" s="212"/>
      <c r="BB117" s="212"/>
      <c r="BC117" s="198"/>
      <c r="BD117" s="198"/>
      <c r="BE117" s="212"/>
      <c r="BF117" s="212"/>
      <c r="BG117" s="212"/>
      <c r="BH117" s="212"/>
      <c r="BI117" s="212"/>
      <c r="BJ117" s="198"/>
      <c r="BK117" s="198"/>
      <c r="BL117" s="212"/>
      <c r="BM117" s="212"/>
      <c r="BN117" s="212"/>
      <c r="BO117" s="212"/>
      <c r="BP117" s="212"/>
      <c r="BQ117" s="198"/>
      <c r="BR117" s="198"/>
      <c r="BS117" s="212"/>
      <c r="BT117" s="212"/>
      <c r="BU117" s="212"/>
      <c r="BV117" s="212"/>
      <c r="BW117" s="212"/>
      <c r="BX117" s="99"/>
    </row>
    <row r="118" spans="1:76" ht="30" customHeight="1" hidden="1" outlineLevel="1">
      <c r="A118" s="158" t="s">
        <v>519</v>
      </c>
      <c r="B118" s="159" t="s">
        <v>487</v>
      </c>
      <c r="C118" s="180"/>
      <c r="D118" s="99"/>
      <c r="E118" s="198"/>
      <c r="F118" s="196"/>
      <c r="G118" s="196"/>
      <c r="H118" s="196"/>
      <c r="I118" s="196"/>
      <c r="J118" s="196"/>
      <c r="K118" s="196"/>
      <c r="L118" s="196"/>
      <c r="M118" s="196"/>
      <c r="N118" s="196"/>
      <c r="O118" s="196"/>
      <c r="P118" s="196"/>
      <c r="Q118" s="196"/>
      <c r="R118" s="196"/>
      <c r="S118" s="196"/>
      <c r="T118" s="198"/>
      <c r="U118" s="198"/>
      <c r="V118" s="212"/>
      <c r="W118" s="212"/>
      <c r="X118" s="212"/>
      <c r="Y118" s="212"/>
      <c r="Z118" s="212"/>
      <c r="AA118" s="198"/>
      <c r="AB118" s="198"/>
      <c r="AC118" s="212"/>
      <c r="AD118" s="212"/>
      <c r="AE118" s="212"/>
      <c r="AF118" s="212"/>
      <c r="AG118" s="212"/>
      <c r="AH118" s="198"/>
      <c r="AI118" s="198"/>
      <c r="AJ118" s="212"/>
      <c r="AK118" s="212"/>
      <c r="AL118" s="212"/>
      <c r="AM118" s="212"/>
      <c r="AN118" s="212"/>
      <c r="AO118" s="198"/>
      <c r="AP118" s="198"/>
      <c r="AQ118" s="212"/>
      <c r="AR118" s="212"/>
      <c r="AS118" s="212"/>
      <c r="AT118" s="212"/>
      <c r="AU118" s="212"/>
      <c r="AV118" s="198"/>
      <c r="AW118" s="198"/>
      <c r="AX118" s="212"/>
      <c r="AY118" s="212"/>
      <c r="AZ118" s="212"/>
      <c r="BA118" s="212"/>
      <c r="BB118" s="212"/>
      <c r="BC118" s="198"/>
      <c r="BD118" s="198"/>
      <c r="BE118" s="212"/>
      <c r="BF118" s="212"/>
      <c r="BG118" s="212"/>
      <c r="BH118" s="212"/>
      <c r="BI118" s="212"/>
      <c r="BJ118" s="198"/>
      <c r="BK118" s="198"/>
      <c r="BL118" s="212"/>
      <c r="BM118" s="212"/>
      <c r="BN118" s="212"/>
      <c r="BO118" s="212"/>
      <c r="BP118" s="212"/>
      <c r="BQ118" s="198"/>
      <c r="BR118" s="198"/>
      <c r="BS118" s="212"/>
      <c r="BT118" s="212"/>
      <c r="BU118" s="212"/>
      <c r="BV118" s="212"/>
      <c r="BW118" s="212"/>
      <c r="BX118" s="99"/>
    </row>
    <row r="119" spans="1:76" ht="30" customHeight="1" hidden="1" outlineLevel="1">
      <c r="A119" s="158" t="s">
        <v>536</v>
      </c>
      <c r="B119" s="159" t="s">
        <v>536</v>
      </c>
      <c r="C119" s="180"/>
      <c r="D119" s="99"/>
      <c r="E119" s="198"/>
      <c r="F119" s="196"/>
      <c r="G119" s="196"/>
      <c r="H119" s="196"/>
      <c r="I119" s="196"/>
      <c r="J119" s="196"/>
      <c r="K119" s="196"/>
      <c r="L119" s="196"/>
      <c r="M119" s="196"/>
      <c r="N119" s="196"/>
      <c r="O119" s="196"/>
      <c r="P119" s="196"/>
      <c r="Q119" s="196"/>
      <c r="R119" s="196"/>
      <c r="S119" s="196"/>
      <c r="T119" s="198"/>
      <c r="U119" s="198"/>
      <c r="V119" s="212"/>
      <c r="W119" s="212"/>
      <c r="X119" s="212"/>
      <c r="Y119" s="212"/>
      <c r="Z119" s="212"/>
      <c r="AA119" s="198"/>
      <c r="AB119" s="198"/>
      <c r="AC119" s="212"/>
      <c r="AD119" s="212"/>
      <c r="AE119" s="212"/>
      <c r="AF119" s="212"/>
      <c r="AG119" s="212"/>
      <c r="AH119" s="198"/>
      <c r="AI119" s="198"/>
      <c r="AJ119" s="212"/>
      <c r="AK119" s="212"/>
      <c r="AL119" s="212"/>
      <c r="AM119" s="212"/>
      <c r="AN119" s="212"/>
      <c r="AO119" s="198"/>
      <c r="AP119" s="198"/>
      <c r="AQ119" s="212"/>
      <c r="AR119" s="212"/>
      <c r="AS119" s="212"/>
      <c r="AT119" s="212"/>
      <c r="AU119" s="212"/>
      <c r="AV119" s="198"/>
      <c r="AW119" s="198"/>
      <c r="AX119" s="212"/>
      <c r="AY119" s="212"/>
      <c r="AZ119" s="212"/>
      <c r="BA119" s="212"/>
      <c r="BB119" s="212"/>
      <c r="BC119" s="198"/>
      <c r="BD119" s="198"/>
      <c r="BE119" s="212"/>
      <c r="BF119" s="212"/>
      <c r="BG119" s="212"/>
      <c r="BH119" s="212"/>
      <c r="BI119" s="212"/>
      <c r="BJ119" s="198"/>
      <c r="BK119" s="198"/>
      <c r="BL119" s="212"/>
      <c r="BM119" s="212"/>
      <c r="BN119" s="212"/>
      <c r="BO119" s="212"/>
      <c r="BP119" s="212"/>
      <c r="BQ119" s="198"/>
      <c r="BR119" s="198"/>
      <c r="BS119" s="212"/>
      <c r="BT119" s="212"/>
      <c r="BU119" s="212"/>
      <c r="BV119" s="212"/>
      <c r="BW119" s="212"/>
      <c r="BX119" s="99"/>
    </row>
    <row r="120" spans="1:76" ht="39.75" customHeight="1" collapsed="1">
      <c r="A120" s="153" t="s">
        <v>336</v>
      </c>
      <c r="B120" s="154" t="s">
        <v>521</v>
      </c>
      <c r="C120" s="187"/>
      <c r="D120" s="99"/>
      <c r="E120" s="198"/>
      <c r="F120" s="196"/>
      <c r="G120" s="196"/>
      <c r="H120" s="196"/>
      <c r="I120" s="196"/>
      <c r="J120" s="196"/>
      <c r="K120" s="196"/>
      <c r="L120" s="196"/>
      <c r="M120" s="196"/>
      <c r="N120" s="196"/>
      <c r="O120" s="196"/>
      <c r="P120" s="196"/>
      <c r="Q120" s="196"/>
      <c r="R120" s="196"/>
      <c r="S120" s="196"/>
      <c r="T120" s="198"/>
      <c r="U120" s="198"/>
      <c r="V120" s="212"/>
      <c r="W120" s="212"/>
      <c r="X120" s="212"/>
      <c r="Y120" s="212"/>
      <c r="Z120" s="212"/>
      <c r="AA120" s="198"/>
      <c r="AB120" s="198"/>
      <c r="AC120" s="212"/>
      <c r="AD120" s="212"/>
      <c r="AE120" s="212"/>
      <c r="AF120" s="212"/>
      <c r="AG120" s="212"/>
      <c r="AH120" s="198"/>
      <c r="AI120" s="198"/>
      <c r="AJ120" s="212"/>
      <c r="AK120" s="212"/>
      <c r="AL120" s="212"/>
      <c r="AM120" s="212"/>
      <c r="AN120" s="212"/>
      <c r="AO120" s="198"/>
      <c r="AP120" s="198"/>
      <c r="AQ120" s="212"/>
      <c r="AR120" s="212"/>
      <c r="AS120" s="212"/>
      <c r="AT120" s="212"/>
      <c r="AU120" s="212"/>
      <c r="AV120" s="198"/>
      <c r="AW120" s="198"/>
      <c r="AX120" s="212"/>
      <c r="AY120" s="212"/>
      <c r="AZ120" s="212"/>
      <c r="BA120" s="212"/>
      <c r="BB120" s="212"/>
      <c r="BC120" s="198"/>
      <c r="BD120" s="198"/>
      <c r="BE120" s="212"/>
      <c r="BF120" s="212"/>
      <c r="BG120" s="212"/>
      <c r="BH120" s="212"/>
      <c r="BI120" s="212"/>
      <c r="BJ120" s="198"/>
      <c r="BK120" s="198"/>
      <c r="BL120" s="212"/>
      <c r="BM120" s="212"/>
      <c r="BN120" s="212"/>
      <c r="BO120" s="212"/>
      <c r="BP120" s="212"/>
      <c r="BQ120" s="198"/>
      <c r="BR120" s="198"/>
      <c r="BS120" s="212"/>
      <c r="BT120" s="212"/>
      <c r="BU120" s="212"/>
      <c r="BV120" s="212"/>
      <c r="BW120" s="212"/>
      <c r="BX120" s="99"/>
    </row>
    <row r="121" spans="1:76" ht="39.75" customHeight="1" hidden="1" outlineLevel="1">
      <c r="A121" s="153" t="s">
        <v>394</v>
      </c>
      <c r="B121" s="154" t="s">
        <v>522</v>
      </c>
      <c r="C121" s="187"/>
      <c r="D121" s="99"/>
      <c r="E121" s="198"/>
      <c r="F121" s="196"/>
      <c r="G121" s="196"/>
      <c r="H121" s="196"/>
      <c r="I121" s="196"/>
      <c r="J121" s="196"/>
      <c r="K121" s="196"/>
      <c r="L121" s="196"/>
      <c r="M121" s="196"/>
      <c r="N121" s="196"/>
      <c r="O121" s="196"/>
      <c r="P121" s="196"/>
      <c r="Q121" s="196"/>
      <c r="R121" s="196"/>
      <c r="S121" s="196"/>
      <c r="T121" s="198"/>
      <c r="U121" s="198"/>
      <c r="V121" s="212"/>
      <c r="W121" s="212"/>
      <c r="X121" s="212"/>
      <c r="Y121" s="212"/>
      <c r="Z121" s="212"/>
      <c r="AA121" s="198"/>
      <c r="AB121" s="198"/>
      <c r="AC121" s="212"/>
      <c r="AD121" s="212"/>
      <c r="AE121" s="212"/>
      <c r="AF121" s="212"/>
      <c r="AG121" s="212"/>
      <c r="AH121" s="198"/>
      <c r="AI121" s="198"/>
      <c r="AJ121" s="212"/>
      <c r="AK121" s="212"/>
      <c r="AL121" s="212"/>
      <c r="AM121" s="212"/>
      <c r="AN121" s="212"/>
      <c r="AO121" s="198"/>
      <c r="AP121" s="198"/>
      <c r="AQ121" s="212"/>
      <c r="AR121" s="212"/>
      <c r="AS121" s="212"/>
      <c r="AT121" s="212"/>
      <c r="AU121" s="212"/>
      <c r="AV121" s="198"/>
      <c r="AW121" s="198"/>
      <c r="AX121" s="212"/>
      <c r="AY121" s="212"/>
      <c r="AZ121" s="212"/>
      <c r="BA121" s="212"/>
      <c r="BB121" s="212"/>
      <c r="BC121" s="198"/>
      <c r="BD121" s="198"/>
      <c r="BE121" s="212"/>
      <c r="BF121" s="212"/>
      <c r="BG121" s="212"/>
      <c r="BH121" s="212"/>
      <c r="BI121" s="212"/>
      <c r="BJ121" s="198"/>
      <c r="BK121" s="198"/>
      <c r="BL121" s="212"/>
      <c r="BM121" s="212"/>
      <c r="BN121" s="212"/>
      <c r="BO121" s="212"/>
      <c r="BP121" s="212"/>
      <c r="BQ121" s="198"/>
      <c r="BR121" s="198"/>
      <c r="BS121" s="212"/>
      <c r="BT121" s="212"/>
      <c r="BU121" s="212"/>
      <c r="BV121" s="212"/>
      <c r="BW121" s="212"/>
      <c r="BX121" s="99"/>
    </row>
    <row r="122" spans="1:76" ht="30" customHeight="1" hidden="1" outlineLevel="1">
      <c r="A122" s="158" t="s">
        <v>394</v>
      </c>
      <c r="B122" s="159" t="s">
        <v>487</v>
      </c>
      <c r="C122" s="180"/>
      <c r="D122" s="99"/>
      <c r="E122" s="198"/>
      <c r="F122" s="196"/>
      <c r="G122" s="196"/>
      <c r="H122" s="196"/>
      <c r="I122" s="196"/>
      <c r="J122" s="196"/>
      <c r="K122" s="196"/>
      <c r="L122" s="196"/>
      <c r="M122" s="196"/>
      <c r="N122" s="196"/>
      <c r="O122" s="196"/>
      <c r="P122" s="196"/>
      <c r="Q122" s="196"/>
      <c r="R122" s="196"/>
      <c r="S122" s="196"/>
      <c r="T122" s="198"/>
      <c r="U122" s="198"/>
      <c r="V122" s="212"/>
      <c r="W122" s="212"/>
      <c r="X122" s="212"/>
      <c r="Y122" s="212"/>
      <c r="Z122" s="212"/>
      <c r="AA122" s="198"/>
      <c r="AB122" s="198"/>
      <c r="AC122" s="212"/>
      <c r="AD122" s="212"/>
      <c r="AE122" s="212"/>
      <c r="AF122" s="212"/>
      <c r="AG122" s="212"/>
      <c r="AH122" s="198"/>
      <c r="AI122" s="198"/>
      <c r="AJ122" s="212"/>
      <c r="AK122" s="212"/>
      <c r="AL122" s="212"/>
      <c r="AM122" s="212"/>
      <c r="AN122" s="212"/>
      <c r="AO122" s="198"/>
      <c r="AP122" s="198"/>
      <c r="AQ122" s="212"/>
      <c r="AR122" s="212"/>
      <c r="AS122" s="212"/>
      <c r="AT122" s="212"/>
      <c r="AU122" s="212"/>
      <c r="AV122" s="198"/>
      <c r="AW122" s="198"/>
      <c r="AX122" s="212"/>
      <c r="AY122" s="212"/>
      <c r="AZ122" s="212"/>
      <c r="BA122" s="212"/>
      <c r="BB122" s="212"/>
      <c r="BC122" s="198"/>
      <c r="BD122" s="198"/>
      <c r="BE122" s="212"/>
      <c r="BF122" s="212"/>
      <c r="BG122" s="212"/>
      <c r="BH122" s="212"/>
      <c r="BI122" s="212"/>
      <c r="BJ122" s="198"/>
      <c r="BK122" s="198"/>
      <c r="BL122" s="212"/>
      <c r="BM122" s="212"/>
      <c r="BN122" s="212"/>
      <c r="BO122" s="212"/>
      <c r="BP122" s="212"/>
      <c r="BQ122" s="198"/>
      <c r="BR122" s="198"/>
      <c r="BS122" s="212"/>
      <c r="BT122" s="212"/>
      <c r="BU122" s="212"/>
      <c r="BV122" s="212"/>
      <c r="BW122" s="212"/>
      <c r="BX122" s="99"/>
    </row>
    <row r="123" spans="1:76" ht="30" customHeight="1" hidden="1" outlineLevel="1">
      <c r="A123" s="158" t="s">
        <v>394</v>
      </c>
      <c r="B123" s="159" t="s">
        <v>487</v>
      </c>
      <c r="C123" s="180"/>
      <c r="D123" s="99"/>
      <c r="E123" s="198"/>
      <c r="F123" s="196"/>
      <c r="G123" s="196"/>
      <c r="H123" s="196"/>
      <c r="I123" s="196"/>
      <c r="J123" s="196"/>
      <c r="K123" s="196"/>
      <c r="L123" s="196"/>
      <c r="M123" s="196"/>
      <c r="N123" s="196"/>
      <c r="O123" s="196"/>
      <c r="P123" s="196"/>
      <c r="Q123" s="196"/>
      <c r="R123" s="196"/>
      <c r="S123" s="196"/>
      <c r="T123" s="198"/>
      <c r="U123" s="198"/>
      <c r="V123" s="212"/>
      <c r="W123" s="212"/>
      <c r="X123" s="212"/>
      <c r="Y123" s="212"/>
      <c r="Z123" s="212"/>
      <c r="AA123" s="198"/>
      <c r="AB123" s="198"/>
      <c r="AC123" s="212"/>
      <c r="AD123" s="212"/>
      <c r="AE123" s="212"/>
      <c r="AF123" s="212"/>
      <c r="AG123" s="212"/>
      <c r="AH123" s="198"/>
      <c r="AI123" s="198"/>
      <c r="AJ123" s="212"/>
      <c r="AK123" s="212"/>
      <c r="AL123" s="212"/>
      <c r="AM123" s="212"/>
      <c r="AN123" s="212"/>
      <c r="AO123" s="198"/>
      <c r="AP123" s="198"/>
      <c r="AQ123" s="212"/>
      <c r="AR123" s="212"/>
      <c r="AS123" s="212"/>
      <c r="AT123" s="212"/>
      <c r="AU123" s="212"/>
      <c r="AV123" s="198"/>
      <c r="AW123" s="198"/>
      <c r="AX123" s="212"/>
      <c r="AY123" s="212"/>
      <c r="AZ123" s="212"/>
      <c r="BA123" s="212"/>
      <c r="BB123" s="212"/>
      <c r="BC123" s="198"/>
      <c r="BD123" s="198"/>
      <c r="BE123" s="212"/>
      <c r="BF123" s="212"/>
      <c r="BG123" s="212"/>
      <c r="BH123" s="212"/>
      <c r="BI123" s="212"/>
      <c r="BJ123" s="198"/>
      <c r="BK123" s="198"/>
      <c r="BL123" s="212"/>
      <c r="BM123" s="212"/>
      <c r="BN123" s="212"/>
      <c r="BO123" s="212"/>
      <c r="BP123" s="212"/>
      <c r="BQ123" s="198"/>
      <c r="BR123" s="198"/>
      <c r="BS123" s="212"/>
      <c r="BT123" s="212"/>
      <c r="BU123" s="212"/>
      <c r="BV123" s="212"/>
      <c r="BW123" s="212"/>
      <c r="BX123" s="99"/>
    </row>
    <row r="124" spans="1:76" ht="30" customHeight="1" hidden="1" outlineLevel="1">
      <c r="A124" s="158" t="s">
        <v>536</v>
      </c>
      <c r="B124" s="159" t="s">
        <v>536</v>
      </c>
      <c r="C124" s="180"/>
      <c r="D124" s="99"/>
      <c r="E124" s="198"/>
      <c r="F124" s="196"/>
      <c r="G124" s="196"/>
      <c r="H124" s="196"/>
      <c r="I124" s="196"/>
      <c r="J124" s="196"/>
      <c r="K124" s="196"/>
      <c r="L124" s="196"/>
      <c r="M124" s="196"/>
      <c r="N124" s="196"/>
      <c r="O124" s="196"/>
      <c r="P124" s="196"/>
      <c r="Q124" s="196"/>
      <c r="R124" s="196"/>
      <c r="S124" s="196"/>
      <c r="T124" s="198"/>
      <c r="U124" s="198"/>
      <c r="V124" s="212"/>
      <c r="W124" s="212"/>
      <c r="X124" s="212"/>
      <c r="Y124" s="212"/>
      <c r="Z124" s="212"/>
      <c r="AA124" s="198"/>
      <c r="AB124" s="198"/>
      <c r="AC124" s="212"/>
      <c r="AD124" s="212"/>
      <c r="AE124" s="212"/>
      <c r="AF124" s="212"/>
      <c r="AG124" s="212"/>
      <c r="AH124" s="198"/>
      <c r="AI124" s="198"/>
      <c r="AJ124" s="212"/>
      <c r="AK124" s="212"/>
      <c r="AL124" s="212"/>
      <c r="AM124" s="212"/>
      <c r="AN124" s="212"/>
      <c r="AO124" s="198"/>
      <c r="AP124" s="198"/>
      <c r="AQ124" s="212"/>
      <c r="AR124" s="212"/>
      <c r="AS124" s="212"/>
      <c r="AT124" s="212"/>
      <c r="AU124" s="212"/>
      <c r="AV124" s="198"/>
      <c r="AW124" s="198"/>
      <c r="AX124" s="212"/>
      <c r="AY124" s="212"/>
      <c r="AZ124" s="212"/>
      <c r="BA124" s="212"/>
      <c r="BB124" s="212"/>
      <c r="BC124" s="198"/>
      <c r="BD124" s="198"/>
      <c r="BE124" s="212"/>
      <c r="BF124" s="212"/>
      <c r="BG124" s="212"/>
      <c r="BH124" s="212"/>
      <c r="BI124" s="212"/>
      <c r="BJ124" s="198"/>
      <c r="BK124" s="198"/>
      <c r="BL124" s="212"/>
      <c r="BM124" s="212"/>
      <c r="BN124" s="212"/>
      <c r="BO124" s="212"/>
      <c r="BP124" s="212"/>
      <c r="BQ124" s="198"/>
      <c r="BR124" s="198"/>
      <c r="BS124" s="212"/>
      <c r="BT124" s="212"/>
      <c r="BU124" s="212"/>
      <c r="BV124" s="212"/>
      <c r="BW124" s="212"/>
      <c r="BX124" s="99"/>
    </row>
    <row r="125" spans="1:76" ht="39.75" customHeight="1" hidden="1" outlineLevel="1">
      <c r="A125" s="153" t="s">
        <v>395</v>
      </c>
      <c r="B125" s="154" t="s">
        <v>523</v>
      </c>
      <c r="C125" s="187"/>
      <c r="D125" s="99"/>
      <c r="E125" s="198"/>
      <c r="F125" s="196"/>
      <c r="G125" s="196"/>
      <c r="H125" s="196"/>
      <c r="I125" s="196"/>
      <c r="J125" s="196"/>
      <c r="K125" s="196"/>
      <c r="L125" s="196"/>
      <c r="M125" s="196"/>
      <c r="N125" s="196"/>
      <c r="O125" s="196"/>
      <c r="P125" s="196"/>
      <c r="Q125" s="196"/>
      <c r="R125" s="196"/>
      <c r="S125" s="196"/>
      <c r="T125" s="198"/>
      <c r="U125" s="198"/>
      <c r="V125" s="212"/>
      <c r="W125" s="212"/>
      <c r="X125" s="212"/>
      <c r="Y125" s="212"/>
      <c r="Z125" s="212"/>
      <c r="AA125" s="198"/>
      <c r="AB125" s="198"/>
      <c r="AC125" s="212"/>
      <c r="AD125" s="212"/>
      <c r="AE125" s="212"/>
      <c r="AF125" s="212"/>
      <c r="AG125" s="212"/>
      <c r="AH125" s="198"/>
      <c r="AI125" s="198"/>
      <c r="AJ125" s="212"/>
      <c r="AK125" s="212"/>
      <c r="AL125" s="212"/>
      <c r="AM125" s="212"/>
      <c r="AN125" s="212"/>
      <c r="AO125" s="198"/>
      <c r="AP125" s="198"/>
      <c r="AQ125" s="212"/>
      <c r="AR125" s="212"/>
      <c r="AS125" s="212"/>
      <c r="AT125" s="212"/>
      <c r="AU125" s="212"/>
      <c r="AV125" s="198"/>
      <c r="AW125" s="198"/>
      <c r="AX125" s="212"/>
      <c r="AY125" s="212"/>
      <c r="AZ125" s="212"/>
      <c r="BA125" s="212"/>
      <c r="BB125" s="212"/>
      <c r="BC125" s="198"/>
      <c r="BD125" s="198"/>
      <c r="BE125" s="212"/>
      <c r="BF125" s="212"/>
      <c r="BG125" s="212"/>
      <c r="BH125" s="212"/>
      <c r="BI125" s="212"/>
      <c r="BJ125" s="198"/>
      <c r="BK125" s="198"/>
      <c r="BL125" s="212"/>
      <c r="BM125" s="212"/>
      <c r="BN125" s="212"/>
      <c r="BO125" s="212"/>
      <c r="BP125" s="212"/>
      <c r="BQ125" s="198"/>
      <c r="BR125" s="198"/>
      <c r="BS125" s="212"/>
      <c r="BT125" s="212"/>
      <c r="BU125" s="212"/>
      <c r="BV125" s="212"/>
      <c r="BW125" s="212"/>
      <c r="BX125" s="99"/>
    </row>
    <row r="126" spans="1:76" ht="30" customHeight="1" hidden="1" outlineLevel="1">
      <c r="A126" s="158" t="s">
        <v>395</v>
      </c>
      <c r="B126" s="159" t="s">
        <v>487</v>
      </c>
      <c r="C126" s="180"/>
      <c r="D126" s="99"/>
      <c r="E126" s="198"/>
      <c r="F126" s="196"/>
      <c r="G126" s="196"/>
      <c r="H126" s="196"/>
      <c r="I126" s="196"/>
      <c r="J126" s="196"/>
      <c r="K126" s="196"/>
      <c r="L126" s="196"/>
      <c r="M126" s="196"/>
      <c r="N126" s="196"/>
      <c r="O126" s="196"/>
      <c r="P126" s="196"/>
      <c r="Q126" s="196"/>
      <c r="R126" s="196"/>
      <c r="S126" s="196"/>
      <c r="T126" s="198"/>
      <c r="U126" s="198"/>
      <c r="V126" s="212"/>
      <c r="W126" s="212"/>
      <c r="X126" s="212"/>
      <c r="Y126" s="212"/>
      <c r="Z126" s="212"/>
      <c r="AA126" s="198"/>
      <c r="AB126" s="198"/>
      <c r="AC126" s="212"/>
      <c r="AD126" s="212"/>
      <c r="AE126" s="212"/>
      <c r="AF126" s="212"/>
      <c r="AG126" s="212"/>
      <c r="AH126" s="198"/>
      <c r="AI126" s="198"/>
      <c r="AJ126" s="212"/>
      <c r="AK126" s="212"/>
      <c r="AL126" s="212"/>
      <c r="AM126" s="212"/>
      <c r="AN126" s="212"/>
      <c r="AO126" s="198"/>
      <c r="AP126" s="198"/>
      <c r="AQ126" s="212"/>
      <c r="AR126" s="212"/>
      <c r="AS126" s="212"/>
      <c r="AT126" s="212"/>
      <c r="AU126" s="212"/>
      <c r="AV126" s="198"/>
      <c r="AW126" s="198"/>
      <c r="AX126" s="212"/>
      <c r="AY126" s="212"/>
      <c r="AZ126" s="212"/>
      <c r="BA126" s="212"/>
      <c r="BB126" s="212"/>
      <c r="BC126" s="198"/>
      <c r="BD126" s="198"/>
      <c r="BE126" s="212"/>
      <c r="BF126" s="212"/>
      <c r="BG126" s="212"/>
      <c r="BH126" s="212"/>
      <c r="BI126" s="212"/>
      <c r="BJ126" s="198"/>
      <c r="BK126" s="198"/>
      <c r="BL126" s="212"/>
      <c r="BM126" s="212"/>
      <c r="BN126" s="212"/>
      <c r="BO126" s="212"/>
      <c r="BP126" s="212"/>
      <c r="BQ126" s="198"/>
      <c r="BR126" s="198"/>
      <c r="BS126" s="212"/>
      <c r="BT126" s="212"/>
      <c r="BU126" s="212"/>
      <c r="BV126" s="212"/>
      <c r="BW126" s="212"/>
      <c r="BX126" s="99"/>
    </row>
    <row r="127" spans="1:76" ht="30" customHeight="1" hidden="1" outlineLevel="1">
      <c r="A127" s="158" t="s">
        <v>395</v>
      </c>
      <c r="B127" s="159" t="s">
        <v>487</v>
      </c>
      <c r="C127" s="180"/>
      <c r="D127" s="99"/>
      <c r="E127" s="198"/>
      <c r="F127" s="196"/>
      <c r="G127" s="196"/>
      <c r="H127" s="196"/>
      <c r="I127" s="196"/>
      <c r="J127" s="196"/>
      <c r="K127" s="196"/>
      <c r="L127" s="196"/>
      <c r="M127" s="196"/>
      <c r="N127" s="196"/>
      <c r="O127" s="196"/>
      <c r="P127" s="196"/>
      <c r="Q127" s="196"/>
      <c r="R127" s="196"/>
      <c r="S127" s="196"/>
      <c r="T127" s="198"/>
      <c r="U127" s="198"/>
      <c r="V127" s="212"/>
      <c r="W127" s="212"/>
      <c r="X127" s="212"/>
      <c r="Y127" s="212"/>
      <c r="Z127" s="212"/>
      <c r="AA127" s="198"/>
      <c r="AB127" s="198"/>
      <c r="AC127" s="212"/>
      <c r="AD127" s="212"/>
      <c r="AE127" s="212"/>
      <c r="AF127" s="212"/>
      <c r="AG127" s="212"/>
      <c r="AH127" s="198"/>
      <c r="AI127" s="198"/>
      <c r="AJ127" s="212"/>
      <c r="AK127" s="212"/>
      <c r="AL127" s="212"/>
      <c r="AM127" s="212"/>
      <c r="AN127" s="212"/>
      <c r="AO127" s="198"/>
      <c r="AP127" s="198"/>
      <c r="AQ127" s="212"/>
      <c r="AR127" s="212"/>
      <c r="AS127" s="212"/>
      <c r="AT127" s="212"/>
      <c r="AU127" s="212"/>
      <c r="AV127" s="198"/>
      <c r="AW127" s="198"/>
      <c r="AX127" s="212"/>
      <c r="AY127" s="212"/>
      <c r="AZ127" s="212"/>
      <c r="BA127" s="212"/>
      <c r="BB127" s="212"/>
      <c r="BC127" s="198"/>
      <c r="BD127" s="198"/>
      <c r="BE127" s="212"/>
      <c r="BF127" s="212"/>
      <c r="BG127" s="212"/>
      <c r="BH127" s="212"/>
      <c r="BI127" s="212"/>
      <c r="BJ127" s="198"/>
      <c r="BK127" s="198"/>
      <c r="BL127" s="212"/>
      <c r="BM127" s="212"/>
      <c r="BN127" s="212"/>
      <c r="BO127" s="212"/>
      <c r="BP127" s="212"/>
      <c r="BQ127" s="198"/>
      <c r="BR127" s="198"/>
      <c r="BS127" s="212"/>
      <c r="BT127" s="212"/>
      <c r="BU127" s="212"/>
      <c r="BV127" s="212"/>
      <c r="BW127" s="212"/>
      <c r="BX127" s="99"/>
    </row>
    <row r="128" spans="1:76" ht="30" customHeight="1" hidden="1" outlineLevel="1">
      <c r="A128" s="158" t="s">
        <v>536</v>
      </c>
      <c r="B128" s="159" t="s">
        <v>536</v>
      </c>
      <c r="C128" s="180"/>
      <c r="D128" s="99"/>
      <c r="E128" s="198"/>
      <c r="F128" s="196"/>
      <c r="G128" s="196"/>
      <c r="H128" s="196"/>
      <c r="I128" s="196"/>
      <c r="J128" s="196"/>
      <c r="K128" s="196"/>
      <c r="L128" s="196"/>
      <c r="M128" s="196"/>
      <c r="N128" s="196"/>
      <c r="O128" s="196"/>
      <c r="P128" s="196"/>
      <c r="Q128" s="196"/>
      <c r="R128" s="196"/>
      <c r="S128" s="196"/>
      <c r="T128" s="198"/>
      <c r="U128" s="198"/>
      <c r="V128" s="212"/>
      <c r="W128" s="212"/>
      <c r="X128" s="212"/>
      <c r="Y128" s="212"/>
      <c r="Z128" s="212"/>
      <c r="AA128" s="198"/>
      <c r="AB128" s="198"/>
      <c r="AC128" s="212"/>
      <c r="AD128" s="212"/>
      <c r="AE128" s="212"/>
      <c r="AF128" s="212"/>
      <c r="AG128" s="212"/>
      <c r="AH128" s="198"/>
      <c r="AI128" s="198"/>
      <c r="AJ128" s="212"/>
      <c r="AK128" s="212"/>
      <c r="AL128" s="212"/>
      <c r="AM128" s="212"/>
      <c r="AN128" s="212"/>
      <c r="AO128" s="198"/>
      <c r="AP128" s="198"/>
      <c r="AQ128" s="212"/>
      <c r="AR128" s="212"/>
      <c r="AS128" s="212"/>
      <c r="AT128" s="212"/>
      <c r="AU128" s="212"/>
      <c r="AV128" s="198"/>
      <c r="AW128" s="198"/>
      <c r="AX128" s="212"/>
      <c r="AY128" s="212"/>
      <c r="AZ128" s="212"/>
      <c r="BA128" s="212"/>
      <c r="BB128" s="212"/>
      <c r="BC128" s="198"/>
      <c r="BD128" s="198"/>
      <c r="BE128" s="212"/>
      <c r="BF128" s="212"/>
      <c r="BG128" s="212"/>
      <c r="BH128" s="212"/>
      <c r="BI128" s="212"/>
      <c r="BJ128" s="198"/>
      <c r="BK128" s="198"/>
      <c r="BL128" s="212"/>
      <c r="BM128" s="212"/>
      <c r="BN128" s="212"/>
      <c r="BO128" s="212"/>
      <c r="BP128" s="212"/>
      <c r="BQ128" s="198"/>
      <c r="BR128" s="198"/>
      <c r="BS128" s="212"/>
      <c r="BT128" s="212"/>
      <c r="BU128" s="212"/>
      <c r="BV128" s="212"/>
      <c r="BW128" s="212"/>
      <c r="BX128" s="99"/>
    </row>
    <row r="129" spans="1:76" ht="60" customHeight="1" collapsed="1">
      <c r="A129" s="153" t="s">
        <v>524</v>
      </c>
      <c r="B129" s="154" t="s">
        <v>525</v>
      </c>
      <c r="C129" s="187"/>
      <c r="D129" s="99"/>
      <c r="E129" s="198"/>
      <c r="F129" s="196"/>
      <c r="G129" s="196"/>
      <c r="H129" s="196"/>
      <c r="I129" s="196"/>
      <c r="J129" s="196"/>
      <c r="K129" s="196"/>
      <c r="L129" s="196"/>
      <c r="M129" s="196"/>
      <c r="N129" s="196"/>
      <c r="O129" s="196"/>
      <c r="P129" s="196"/>
      <c r="Q129" s="196"/>
      <c r="R129" s="196"/>
      <c r="S129" s="196"/>
      <c r="T129" s="198"/>
      <c r="U129" s="198"/>
      <c r="V129" s="212"/>
      <c r="W129" s="212"/>
      <c r="X129" s="212"/>
      <c r="Y129" s="212"/>
      <c r="Z129" s="212"/>
      <c r="AA129" s="198"/>
      <c r="AB129" s="198"/>
      <c r="AC129" s="212"/>
      <c r="AD129" s="212"/>
      <c r="AE129" s="212"/>
      <c r="AF129" s="212"/>
      <c r="AG129" s="212"/>
      <c r="AH129" s="198"/>
      <c r="AI129" s="198"/>
      <c r="AJ129" s="212"/>
      <c r="AK129" s="212"/>
      <c r="AL129" s="212"/>
      <c r="AM129" s="212"/>
      <c r="AN129" s="212"/>
      <c r="AO129" s="198"/>
      <c r="AP129" s="198"/>
      <c r="AQ129" s="212"/>
      <c r="AR129" s="212"/>
      <c r="AS129" s="212"/>
      <c r="AT129" s="212"/>
      <c r="AU129" s="212"/>
      <c r="AV129" s="198"/>
      <c r="AW129" s="198"/>
      <c r="AX129" s="212"/>
      <c r="AY129" s="212"/>
      <c r="AZ129" s="212"/>
      <c r="BA129" s="212"/>
      <c r="BB129" s="212"/>
      <c r="BC129" s="198"/>
      <c r="BD129" s="198"/>
      <c r="BE129" s="212"/>
      <c r="BF129" s="212"/>
      <c r="BG129" s="212"/>
      <c r="BH129" s="212"/>
      <c r="BI129" s="212"/>
      <c r="BJ129" s="198"/>
      <c r="BK129" s="198"/>
      <c r="BL129" s="212"/>
      <c r="BM129" s="212"/>
      <c r="BN129" s="212"/>
      <c r="BO129" s="212"/>
      <c r="BP129" s="212"/>
      <c r="BQ129" s="198"/>
      <c r="BR129" s="198"/>
      <c r="BS129" s="212"/>
      <c r="BT129" s="212"/>
      <c r="BU129" s="212"/>
      <c r="BV129" s="212"/>
      <c r="BW129" s="212"/>
      <c r="BX129" s="99"/>
    </row>
    <row r="130" spans="1:76" ht="60" customHeight="1" hidden="1" outlineLevel="1">
      <c r="A130" s="153" t="s">
        <v>526</v>
      </c>
      <c r="B130" s="154" t="s">
        <v>527</v>
      </c>
      <c r="C130" s="187"/>
      <c r="D130" s="99"/>
      <c r="E130" s="198"/>
      <c r="F130" s="196"/>
      <c r="G130" s="196"/>
      <c r="H130" s="196"/>
      <c r="I130" s="196"/>
      <c r="J130" s="196"/>
      <c r="K130" s="196"/>
      <c r="L130" s="196"/>
      <c r="M130" s="196"/>
      <c r="N130" s="196"/>
      <c r="O130" s="196"/>
      <c r="P130" s="196"/>
      <c r="Q130" s="196"/>
      <c r="R130" s="196"/>
      <c r="S130" s="196"/>
      <c r="T130" s="198"/>
      <c r="U130" s="198"/>
      <c r="V130" s="212"/>
      <c r="W130" s="212"/>
      <c r="X130" s="212"/>
      <c r="Y130" s="212"/>
      <c r="Z130" s="212"/>
      <c r="AA130" s="198"/>
      <c r="AB130" s="198"/>
      <c r="AC130" s="212"/>
      <c r="AD130" s="212"/>
      <c r="AE130" s="212"/>
      <c r="AF130" s="212"/>
      <c r="AG130" s="212"/>
      <c r="AH130" s="198"/>
      <c r="AI130" s="198"/>
      <c r="AJ130" s="212"/>
      <c r="AK130" s="212"/>
      <c r="AL130" s="212"/>
      <c r="AM130" s="212"/>
      <c r="AN130" s="212"/>
      <c r="AO130" s="198"/>
      <c r="AP130" s="198"/>
      <c r="AQ130" s="212"/>
      <c r="AR130" s="212"/>
      <c r="AS130" s="212"/>
      <c r="AT130" s="212"/>
      <c r="AU130" s="212"/>
      <c r="AV130" s="198"/>
      <c r="AW130" s="198"/>
      <c r="AX130" s="212"/>
      <c r="AY130" s="212"/>
      <c r="AZ130" s="212"/>
      <c r="BA130" s="212"/>
      <c r="BB130" s="212"/>
      <c r="BC130" s="198"/>
      <c r="BD130" s="198"/>
      <c r="BE130" s="212"/>
      <c r="BF130" s="212"/>
      <c r="BG130" s="212"/>
      <c r="BH130" s="212"/>
      <c r="BI130" s="212"/>
      <c r="BJ130" s="198"/>
      <c r="BK130" s="198"/>
      <c r="BL130" s="212"/>
      <c r="BM130" s="212"/>
      <c r="BN130" s="212"/>
      <c r="BO130" s="212"/>
      <c r="BP130" s="212"/>
      <c r="BQ130" s="198"/>
      <c r="BR130" s="198"/>
      <c r="BS130" s="212"/>
      <c r="BT130" s="212"/>
      <c r="BU130" s="212"/>
      <c r="BV130" s="212"/>
      <c r="BW130" s="212"/>
      <c r="BX130" s="99"/>
    </row>
    <row r="131" spans="1:76" ht="30" customHeight="1" hidden="1" outlineLevel="1">
      <c r="A131" s="161" t="s">
        <v>526</v>
      </c>
      <c r="B131" s="162" t="s">
        <v>487</v>
      </c>
      <c r="C131" s="188"/>
      <c r="D131" s="99"/>
      <c r="E131" s="198"/>
      <c r="F131" s="196"/>
      <c r="G131" s="196"/>
      <c r="H131" s="196"/>
      <c r="I131" s="196"/>
      <c r="J131" s="196"/>
      <c r="K131" s="196"/>
      <c r="L131" s="196"/>
      <c r="M131" s="196"/>
      <c r="N131" s="196"/>
      <c r="O131" s="196"/>
      <c r="P131" s="196"/>
      <c r="Q131" s="196"/>
      <c r="R131" s="196"/>
      <c r="S131" s="196"/>
      <c r="T131" s="198"/>
      <c r="U131" s="198"/>
      <c r="V131" s="212"/>
      <c r="W131" s="212"/>
      <c r="X131" s="212"/>
      <c r="Y131" s="212"/>
      <c r="Z131" s="212"/>
      <c r="AA131" s="198"/>
      <c r="AB131" s="198"/>
      <c r="AC131" s="212"/>
      <c r="AD131" s="212"/>
      <c r="AE131" s="212"/>
      <c r="AF131" s="212"/>
      <c r="AG131" s="212"/>
      <c r="AH131" s="198"/>
      <c r="AI131" s="198"/>
      <c r="AJ131" s="212"/>
      <c r="AK131" s="212"/>
      <c r="AL131" s="212"/>
      <c r="AM131" s="212"/>
      <c r="AN131" s="212"/>
      <c r="AO131" s="198"/>
      <c r="AP131" s="198"/>
      <c r="AQ131" s="212"/>
      <c r="AR131" s="212"/>
      <c r="AS131" s="212"/>
      <c r="AT131" s="212"/>
      <c r="AU131" s="212"/>
      <c r="AV131" s="198"/>
      <c r="AW131" s="198"/>
      <c r="AX131" s="212"/>
      <c r="AY131" s="212"/>
      <c r="AZ131" s="212"/>
      <c r="BA131" s="212"/>
      <c r="BB131" s="212"/>
      <c r="BC131" s="198"/>
      <c r="BD131" s="198"/>
      <c r="BE131" s="212"/>
      <c r="BF131" s="212"/>
      <c r="BG131" s="212"/>
      <c r="BH131" s="212"/>
      <c r="BI131" s="212"/>
      <c r="BJ131" s="198"/>
      <c r="BK131" s="198"/>
      <c r="BL131" s="212"/>
      <c r="BM131" s="212"/>
      <c r="BN131" s="212"/>
      <c r="BO131" s="212"/>
      <c r="BP131" s="212"/>
      <c r="BQ131" s="198"/>
      <c r="BR131" s="198"/>
      <c r="BS131" s="212"/>
      <c r="BT131" s="212"/>
      <c r="BU131" s="212"/>
      <c r="BV131" s="212"/>
      <c r="BW131" s="212"/>
      <c r="BX131" s="99"/>
    </row>
    <row r="132" spans="1:76" ht="30" customHeight="1" hidden="1" outlineLevel="1">
      <c r="A132" s="161" t="s">
        <v>526</v>
      </c>
      <c r="B132" s="162" t="s">
        <v>487</v>
      </c>
      <c r="C132" s="188"/>
      <c r="D132" s="99"/>
      <c r="E132" s="198"/>
      <c r="F132" s="196"/>
      <c r="G132" s="196"/>
      <c r="H132" s="196"/>
      <c r="I132" s="196"/>
      <c r="J132" s="196"/>
      <c r="K132" s="196"/>
      <c r="L132" s="196"/>
      <c r="M132" s="196"/>
      <c r="N132" s="196"/>
      <c r="O132" s="196"/>
      <c r="P132" s="196"/>
      <c r="Q132" s="196"/>
      <c r="R132" s="196"/>
      <c r="S132" s="196"/>
      <c r="T132" s="198"/>
      <c r="U132" s="198"/>
      <c r="V132" s="212"/>
      <c r="W132" s="212"/>
      <c r="X132" s="212"/>
      <c r="Y132" s="212"/>
      <c r="Z132" s="212"/>
      <c r="AA132" s="198"/>
      <c r="AB132" s="198"/>
      <c r="AC132" s="212"/>
      <c r="AD132" s="212"/>
      <c r="AE132" s="212"/>
      <c r="AF132" s="212"/>
      <c r="AG132" s="212"/>
      <c r="AH132" s="198"/>
      <c r="AI132" s="198"/>
      <c r="AJ132" s="212"/>
      <c r="AK132" s="212"/>
      <c r="AL132" s="212"/>
      <c r="AM132" s="212"/>
      <c r="AN132" s="212"/>
      <c r="AO132" s="198"/>
      <c r="AP132" s="198"/>
      <c r="AQ132" s="212"/>
      <c r="AR132" s="212"/>
      <c r="AS132" s="212"/>
      <c r="AT132" s="212"/>
      <c r="AU132" s="212"/>
      <c r="AV132" s="198"/>
      <c r="AW132" s="198"/>
      <c r="AX132" s="212"/>
      <c r="AY132" s="212"/>
      <c r="AZ132" s="212"/>
      <c r="BA132" s="212"/>
      <c r="BB132" s="212"/>
      <c r="BC132" s="198"/>
      <c r="BD132" s="198"/>
      <c r="BE132" s="212"/>
      <c r="BF132" s="212"/>
      <c r="BG132" s="212"/>
      <c r="BH132" s="212"/>
      <c r="BI132" s="212"/>
      <c r="BJ132" s="198"/>
      <c r="BK132" s="198"/>
      <c r="BL132" s="212"/>
      <c r="BM132" s="212"/>
      <c r="BN132" s="212"/>
      <c r="BO132" s="212"/>
      <c r="BP132" s="212"/>
      <c r="BQ132" s="198"/>
      <c r="BR132" s="198"/>
      <c r="BS132" s="212"/>
      <c r="BT132" s="212"/>
      <c r="BU132" s="212"/>
      <c r="BV132" s="212"/>
      <c r="BW132" s="212"/>
      <c r="BX132" s="99"/>
    </row>
    <row r="133" spans="1:76" ht="30" customHeight="1" hidden="1" outlineLevel="1">
      <c r="A133" s="161" t="s">
        <v>536</v>
      </c>
      <c r="B133" s="162" t="s">
        <v>536</v>
      </c>
      <c r="C133" s="188"/>
      <c r="D133" s="99"/>
      <c r="E133" s="198"/>
      <c r="F133" s="196"/>
      <c r="G133" s="196"/>
      <c r="H133" s="196"/>
      <c r="I133" s="196"/>
      <c r="J133" s="196"/>
      <c r="K133" s="196"/>
      <c r="L133" s="196"/>
      <c r="M133" s="196"/>
      <c r="N133" s="196"/>
      <c r="O133" s="196"/>
      <c r="P133" s="196"/>
      <c r="Q133" s="196"/>
      <c r="R133" s="196"/>
      <c r="S133" s="196"/>
      <c r="T133" s="198"/>
      <c r="U133" s="198"/>
      <c r="V133" s="212"/>
      <c r="W133" s="212"/>
      <c r="X133" s="212"/>
      <c r="Y133" s="212"/>
      <c r="Z133" s="212"/>
      <c r="AA133" s="198"/>
      <c r="AB133" s="198"/>
      <c r="AC133" s="212"/>
      <c r="AD133" s="212"/>
      <c r="AE133" s="212"/>
      <c r="AF133" s="212"/>
      <c r="AG133" s="212"/>
      <c r="AH133" s="198"/>
      <c r="AI133" s="198"/>
      <c r="AJ133" s="212"/>
      <c r="AK133" s="212"/>
      <c r="AL133" s="212"/>
      <c r="AM133" s="212"/>
      <c r="AN133" s="212"/>
      <c r="AO133" s="198"/>
      <c r="AP133" s="198"/>
      <c r="AQ133" s="212"/>
      <c r="AR133" s="212"/>
      <c r="AS133" s="212"/>
      <c r="AT133" s="212"/>
      <c r="AU133" s="212"/>
      <c r="AV133" s="198"/>
      <c r="AW133" s="198"/>
      <c r="AX133" s="212"/>
      <c r="AY133" s="212"/>
      <c r="AZ133" s="212"/>
      <c r="BA133" s="212"/>
      <c r="BB133" s="212"/>
      <c r="BC133" s="198"/>
      <c r="BD133" s="198"/>
      <c r="BE133" s="212"/>
      <c r="BF133" s="212"/>
      <c r="BG133" s="212"/>
      <c r="BH133" s="212"/>
      <c r="BI133" s="212"/>
      <c r="BJ133" s="198"/>
      <c r="BK133" s="198"/>
      <c r="BL133" s="212"/>
      <c r="BM133" s="212"/>
      <c r="BN133" s="212"/>
      <c r="BO133" s="212"/>
      <c r="BP133" s="212"/>
      <c r="BQ133" s="198"/>
      <c r="BR133" s="198"/>
      <c r="BS133" s="212"/>
      <c r="BT133" s="212"/>
      <c r="BU133" s="212"/>
      <c r="BV133" s="212"/>
      <c r="BW133" s="212"/>
      <c r="BX133" s="99"/>
    </row>
    <row r="134" spans="1:76" ht="60" customHeight="1" hidden="1" outlineLevel="1">
      <c r="A134" s="153" t="s">
        <v>528</v>
      </c>
      <c r="B134" s="154" t="s">
        <v>529</v>
      </c>
      <c r="C134" s="187"/>
      <c r="D134" s="99"/>
      <c r="E134" s="198"/>
      <c r="F134" s="196"/>
      <c r="G134" s="196"/>
      <c r="H134" s="196"/>
      <c r="I134" s="196"/>
      <c r="J134" s="196"/>
      <c r="K134" s="196"/>
      <c r="L134" s="196"/>
      <c r="M134" s="196"/>
      <c r="N134" s="196"/>
      <c r="O134" s="196"/>
      <c r="P134" s="196"/>
      <c r="Q134" s="196"/>
      <c r="R134" s="196"/>
      <c r="S134" s="196"/>
      <c r="T134" s="198"/>
      <c r="U134" s="198"/>
      <c r="V134" s="212"/>
      <c r="W134" s="212"/>
      <c r="X134" s="212"/>
      <c r="Y134" s="212"/>
      <c r="Z134" s="212"/>
      <c r="AA134" s="198"/>
      <c r="AB134" s="198"/>
      <c r="AC134" s="212"/>
      <c r="AD134" s="212"/>
      <c r="AE134" s="212"/>
      <c r="AF134" s="212"/>
      <c r="AG134" s="212"/>
      <c r="AH134" s="198"/>
      <c r="AI134" s="198"/>
      <c r="AJ134" s="212"/>
      <c r="AK134" s="212"/>
      <c r="AL134" s="212"/>
      <c r="AM134" s="212"/>
      <c r="AN134" s="212"/>
      <c r="AO134" s="198"/>
      <c r="AP134" s="198"/>
      <c r="AQ134" s="212"/>
      <c r="AR134" s="212"/>
      <c r="AS134" s="212"/>
      <c r="AT134" s="212"/>
      <c r="AU134" s="212"/>
      <c r="AV134" s="198"/>
      <c r="AW134" s="198"/>
      <c r="AX134" s="212"/>
      <c r="AY134" s="212"/>
      <c r="AZ134" s="212"/>
      <c r="BA134" s="212"/>
      <c r="BB134" s="212"/>
      <c r="BC134" s="198"/>
      <c r="BD134" s="198"/>
      <c r="BE134" s="212"/>
      <c r="BF134" s="212"/>
      <c r="BG134" s="212"/>
      <c r="BH134" s="212"/>
      <c r="BI134" s="212"/>
      <c r="BJ134" s="198"/>
      <c r="BK134" s="198"/>
      <c r="BL134" s="212"/>
      <c r="BM134" s="212"/>
      <c r="BN134" s="212"/>
      <c r="BO134" s="212"/>
      <c r="BP134" s="212"/>
      <c r="BQ134" s="198"/>
      <c r="BR134" s="198"/>
      <c r="BS134" s="212"/>
      <c r="BT134" s="212"/>
      <c r="BU134" s="212"/>
      <c r="BV134" s="212"/>
      <c r="BW134" s="212"/>
      <c r="BX134" s="99"/>
    </row>
    <row r="135" spans="1:76" ht="30" customHeight="1" hidden="1" outlineLevel="1">
      <c r="A135" s="161" t="s">
        <v>528</v>
      </c>
      <c r="B135" s="162" t="s">
        <v>487</v>
      </c>
      <c r="C135" s="188"/>
      <c r="D135" s="99"/>
      <c r="E135" s="198"/>
      <c r="F135" s="196"/>
      <c r="G135" s="196"/>
      <c r="H135" s="196"/>
      <c r="I135" s="196"/>
      <c r="J135" s="196"/>
      <c r="K135" s="196"/>
      <c r="L135" s="196"/>
      <c r="M135" s="196"/>
      <c r="N135" s="196"/>
      <c r="O135" s="196"/>
      <c r="P135" s="196"/>
      <c r="Q135" s="196"/>
      <c r="R135" s="196"/>
      <c r="S135" s="196"/>
      <c r="T135" s="198"/>
      <c r="U135" s="198"/>
      <c r="V135" s="212"/>
      <c r="W135" s="212"/>
      <c r="X135" s="212"/>
      <c r="Y135" s="212"/>
      <c r="Z135" s="212"/>
      <c r="AA135" s="198"/>
      <c r="AB135" s="198"/>
      <c r="AC135" s="212"/>
      <c r="AD135" s="212"/>
      <c r="AE135" s="212"/>
      <c r="AF135" s="212"/>
      <c r="AG135" s="212"/>
      <c r="AH135" s="198"/>
      <c r="AI135" s="198"/>
      <c r="AJ135" s="212"/>
      <c r="AK135" s="212"/>
      <c r="AL135" s="212"/>
      <c r="AM135" s="212"/>
      <c r="AN135" s="212"/>
      <c r="AO135" s="198"/>
      <c r="AP135" s="198"/>
      <c r="AQ135" s="212"/>
      <c r="AR135" s="212"/>
      <c r="AS135" s="212"/>
      <c r="AT135" s="212"/>
      <c r="AU135" s="212"/>
      <c r="AV135" s="198"/>
      <c r="AW135" s="198"/>
      <c r="AX135" s="212"/>
      <c r="AY135" s="212"/>
      <c r="AZ135" s="212"/>
      <c r="BA135" s="212"/>
      <c r="BB135" s="212"/>
      <c r="BC135" s="198"/>
      <c r="BD135" s="198"/>
      <c r="BE135" s="212"/>
      <c r="BF135" s="212"/>
      <c r="BG135" s="212"/>
      <c r="BH135" s="212"/>
      <c r="BI135" s="212"/>
      <c r="BJ135" s="198"/>
      <c r="BK135" s="198"/>
      <c r="BL135" s="212"/>
      <c r="BM135" s="212"/>
      <c r="BN135" s="212"/>
      <c r="BO135" s="212"/>
      <c r="BP135" s="212"/>
      <c r="BQ135" s="198"/>
      <c r="BR135" s="198"/>
      <c r="BS135" s="212"/>
      <c r="BT135" s="212"/>
      <c r="BU135" s="212"/>
      <c r="BV135" s="212"/>
      <c r="BW135" s="212"/>
      <c r="BX135" s="99"/>
    </row>
    <row r="136" spans="1:76" ht="30" customHeight="1" hidden="1" outlineLevel="1">
      <c r="A136" s="161" t="s">
        <v>528</v>
      </c>
      <c r="B136" s="162" t="s">
        <v>487</v>
      </c>
      <c r="C136" s="188"/>
      <c r="D136" s="99"/>
      <c r="E136" s="198"/>
      <c r="F136" s="196"/>
      <c r="G136" s="196"/>
      <c r="H136" s="196"/>
      <c r="I136" s="196"/>
      <c r="J136" s="196"/>
      <c r="K136" s="196"/>
      <c r="L136" s="196"/>
      <c r="M136" s="196"/>
      <c r="N136" s="196"/>
      <c r="O136" s="196"/>
      <c r="P136" s="196"/>
      <c r="Q136" s="196"/>
      <c r="R136" s="196"/>
      <c r="S136" s="196"/>
      <c r="T136" s="198"/>
      <c r="U136" s="198"/>
      <c r="V136" s="212"/>
      <c r="W136" s="212"/>
      <c r="X136" s="212"/>
      <c r="Y136" s="212"/>
      <c r="Z136" s="212"/>
      <c r="AA136" s="198"/>
      <c r="AB136" s="198"/>
      <c r="AC136" s="212"/>
      <c r="AD136" s="212"/>
      <c r="AE136" s="212"/>
      <c r="AF136" s="212"/>
      <c r="AG136" s="212"/>
      <c r="AH136" s="198"/>
      <c r="AI136" s="198"/>
      <c r="AJ136" s="212"/>
      <c r="AK136" s="212"/>
      <c r="AL136" s="212"/>
      <c r="AM136" s="212"/>
      <c r="AN136" s="212"/>
      <c r="AO136" s="198"/>
      <c r="AP136" s="198"/>
      <c r="AQ136" s="212"/>
      <c r="AR136" s="212"/>
      <c r="AS136" s="212"/>
      <c r="AT136" s="212"/>
      <c r="AU136" s="212"/>
      <c r="AV136" s="198"/>
      <c r="AW136" s="198"/>
      <c r="AX136" s="212"/>
      <c r="AY136" s="212"/>
      <c r="AZ136" s="212"/>
      <c r="BA136" s="212"/>
      <c r="BB136" s="212"/>
      <c r="BC136" s="198"/>
      <c r="BD136" s="198"/>
      <c r="BE136" s="212"/>
      <c r="BF136" s="212"/>
      <c r="BG136" s="212"/>
      <c r="BH136" s="212"/>
      <c r="BI136" s="212"/>
      <c r="BJ136" s="198"/>
      <c r="BK136" s="198"/>
      <c r="BL136" s="212"/>
      <c r="BM136" s="212"/>
      <c r="BN136" s="212"/>
      <c r="BO136" s="212"/>
      <c r="BP136" s="212"/>
      <c r="BQ136" s="198"/>
      <c r="BR136" s="198"/>
      <c r="BS136" s="212"/>
      <c r="BT136" s="212"/>
      <c r="BU136" s="212"/>
      <c r="BV136" s="212"/>
      <c r="BW136" s="212"/>
      <c r="BX136" s="99"/>
    </row>
    <row r="137" spans="1:76" ht="30" customHeight="1" hidden="1" outlineLevel="1">
      <c r="A137" s="161" t="s">
        <v>536</v>
      </c>
      <c r="B137" s="162" t="s">
        <v>536</v>
      </c>
      <c r="C137" s="188"/>
      <c r="D137" s="99"/>
      <c r="E137" s="198"/>
      <c r="F137" s="196"/>
      <c r="G137" s="196"/>
      <c r="H137" s="196"/>
      <c r="I137" s="196"/>
      <c r="J137" s="196"/>
      <c r="K137" s="196"/>
      <c r="L137" s="196"/>
      <c r="M137" s="196"/>
      <c r="N137" s="196"/>
      <c r="O137" s="196"/>
      <c r="P137" s="196"/>
      <c r="Q137" s="196"/>
      <c r="R137" s="196"/>
      <c r="S137" s="196"/>
      <c r="T137" s="198"/>
      <c r="U137" s="198"/>
      <c r="V137" s="212"/>
      <c r="W137" s="212"/>
      <c r="X137" s="212"/>
      <c r="Y137" s="212"/>
      <c r="Z137" s="212"/>
      <c r="AA137" s="198"/>
      <c r="AB137" s="198"/>
      <c r="AC137" s="212"/>
      <c r="AD137" s="212"/>
      <c r="AE137" s="212"/>
      <c r="AF137" s="212"/>
      <c r="AG137" s="212"/>
      <c r="AH137" s="198"/>
      <c r="AI137" s="198"/>
      <c r="AJ137" s="212"/>
      <c r="AK137" s="212"/>
      <c r="AL137" s="212"/>
      <c r="AM137" s="212"/>
      <c r="AN137" s="212"/>
      <c r="AO137" s="198"/>
      <c r="AP137" s="198"/>
      <c r="AQ137" s="212"/>
      <c r="AR137" s="212"/>
      <c r="AS137" s="212"/>
      <c r="AT137" s="212"/>
      <c r="AU137" s="212"/>
      <c r="AV137" s="198"/>
      <c r="AW137" s="198"/>
      <c r="AX137" s="212"/>
      <c r="AY137" s="212"/>
      <c r="AZ137" s="212"/>
      <c r="BA137" s="212"/>
      <c r="BB137" s="212"/>
      <c r="BC137" s="198"/>
      <c r="BD137" s="198"/>
      <c r="BE137" s="212"/>
      <c r="BF137" s="212"/>
      <c r="BG137" s="212"/>
      <c r="BH137" s="212"/>
      <c r="BI137" s="212"/>
      <c r="BJ137" s="198"/>
      <c r="BK137" s="198"/>
      <c r="BL137" s="212"/>
      <c r="BM137" s="212"/>
      <c r="BN137" s="212"/>
      <c r="BO137" s="212"/>
      <c r="BP137" s="212"/>
      <c r="BQ137" s="198"/>
      <c r="BR137" s="198"/>
      <c r="BS137" s="212"/>
      <c r="BT137" s="212"/>
      <c r="BU137" s="212"/>
      <c r="BV137" s="212"/>
      <c r="BW137" s="212"/>
      <c r="BX137" s="99"/>
    </row>
    <row r="138" spans="1:76" ht="39.75" customHeight="1" collapsed="1">
      <c r="A138" s="153" t="s">
        <v>530</v>
      </c>
      <c r="B138" s="154" t="s">
        <v>531</v>
      </c>
      <c r="C138" s="187"/>
      <c r="D138" s="99"/>
      <c r="E138" s="198"/>
      <c r="F138" s="196"/>
      <c r="G138" s="196"/>
      <c r="H138" s="196"/>
      <c r="I138" s="196"/>
      <c r="J138" s="196"/>
      <c r="K138" s="196"/>
      <c r="L138" s="196"/>
      <c r="M138" s="196"/>
      <c r="N138" s="196"/>
      <c r="O138" s="196"/>
      <c r="P138" s="196"/>
      <c r="Q138" s="196"/>
      <c r="R138" s="196"/>
      <c r="S138" s="196"/>
      <c r="T138" s="198"/>
      <c r="U138" s="198"/>
      <c r="V138" s="212"/>
      <c r="W138" s="212"/>
      <c r="X138" s="212"/>
      <c r="Y138" s="212"/>
      <c r="Z138" s="212"/>
      <c r="AA138" s="198"/>
      <c r="AB138" s="198"/>
      <c r="AC138" s="212"/>
      <c r="AD138" s="212"/>
      <c r="AE138" s="212"/>
      <c r="AF138" s="212"/>
      <c r="AG138" s="212"/>
      <c r="AH138" s="198"/>
      <c r="AI138" s="198"/>
      <c r="AJ138" s="212"/>
      <c r="AK138" s="212"/>
      <c r="AL138" s="212"/>
      <c r="AM138" s="212"/>
      <c r="AN138" s="212"/>
      <c r="AO138" s="198"/>
      <c r="AP138" s="198"/>
      <c r="AQ138" s="212"/>
      <c r="AR138" s="212"/>
      <c r="AS138" s="212"/>
      <c r="AT138" s="212"/>
      <c r="AU138" s="212"/>
      <c r="AV138" s="198"/>
      <c r="AW138" s="198"/>
      <c r="AX138" s="212"/>
      <c r="AY138" s="212"/>
      <c r="AZ138" s="212"/>
      <c r="BA138" s="212"/>
      <c r="BB138" s="212"/>
      <c r="BC138" s="198"/>
      <c r="BD138" s="198"/>
      <c r="BE138" s="212"/>
      <c r="BF138" s="212"/>
      <c r="BG138" s="212"/>
      <c r="BH138" s="212"/>
      <c r="BI138" s="212"/>
      <c r="BJ138" s="198"/>
      <c r="BK138" s="198"/>
      <c r="BL138" s="212"/>
      <c r="BM138" s="212"/>
      <c r="BN138" s="212"/>
      <c r="BO138" s="212"/>
      <c r="BP138" s="212"/>
      <c r="BQ138" s="198"/>
      <c r="BR138" s="198"/>
      <c r="BS138" s="212"/>
      <c r="BT138" s="212"/>
      <c r="BU138" s="212"/>
      <c r="BV138" s="212"/>
      <c r="BW138" s="212"/>
      <c r="BX138" s="99"/>
    </row>
    <row r="139" spans="1:76" ht="30" customHeight="1">
      <c r="A139" s="164" t="s">
        <v>530</v>
      </c>
      <c r="B139" s="165" t="s">
        <v>270</v>
      </c>
      <c r="C139" s="189" t="s">
        <v>794</v>
      </c>
      <c r="D139" s="203">
        <v>0.513</v>
      </c>
      <c r="E139" s="209">
        <f>D139</f>
        <v>0.513</v>
      </c>
      <c r="F139" s="203"/>
      <c r="G139" s="203"/>
      <c r="H139" s="203"/>
      <c r="I139" s="203"/>
      <c r="J139" s="203"/>
      <c r="K139" s="203"/>
      <c r="L139" s="203"/>
      <c r="M139" s="203"/>
      <c r="N139" s="203"/>
      <c r="O139" s="203"/>
      <c r="P139" s="203"/>
      <c r="Q139" s="203"/>
      <c r="R139" s="203"/>
      <c r="S139" s="203"/>
      <c r="T139" s="209"/>
      <c r="U139" s="209"/>
      <c r="V139" s="210"/>
      <c r="W139" s="210"/>
      <c r="X139" s="210"/>
      <c r="Y139" s="210"/>
      <c r="Z139" s="210"/>
      <c r="AA139" s="209"/>
      <c r="AB139" s="209"/>
      <c r="AC139" s="210"/>
      <c r="AD139" s="210"/>
      <c r="AE139" s="210"/>
      <c r="AF139" s="210"/>
      <c r="AG139" s="210"/>
      <c r="AH139" s="209"/>
      <c r="AI139" s="209">
        <v>0.513</v>
      </c>
      <c r="AJ139" s="210">
        <v>0.4</v>
      </c>
      <c r="AK139" s="210"/>
      <c r="AL139" s="210"/>
      <c r="AM139" s="210"/>
      <c r="AN139" s="210"/>
      <c r="AO139" s="209"/>
      <c r="AP139" s="209">
        <v>0.606</v>
      </c>
      <c r="AQ139" s="210">
        <v>0.4</v>
      </c>
      <c r="AR139" s="210"/>
      <c r="AS139" s="210"/>
      <c r="AT139" s="210"/>
      <c r="AU139" s="210"/>
      <c r="AV139" s="209"/>
      <c r="AW139" s="209"/>
      <c r="AX139" s="210"/>
      <c r="AY139" s="210"/>
      <c r="AZ139" s="210"/>
      <c r="BA139" s="210"/>
      <c r="BB139" s="210"/>
      <c r="BC139" s="209"/>
      <c r="BD139" s="209"/>
      <c r="BE139" s="210"/>
      <c r="BF139" s="210"/>
      <c r="BG139" s="210"/>
      <c r="BH139" s="210"/>
      <c r="BI139" s="210"/>
      <c r="BJ139" s="209"/>
      <c r="BK139" s="209">
        <f aca="true" t="shared" si="12" ref="BK139:BL143">U139+AI139+AW139</f>
        <v>0.513</v>
      </c>
      <c r="BL139" s="210">
        <f t="shared" si="12"/>
        <v>0.4</v>
      </c>
      <c r="BM139" s="210"/>
      <c r="BN139" s="210"/>
      <c r="BO139" s="210"/>
      <c r="BP139" s="210"/>
      <c r="BQ139" s="209"/>
      <c r="BR139" s="209">
        <f>U139+AI139+BD139</f>
        <v>0.513</v>
      </c>
      <c r="BS139" s="210">
        <f>V139+AJ139+BE139</f>
        <v>0.4</v>
      </c>
      <c r="BT139" s="210"/>
      <c r="BU139" s="210"/>
      <c r="BV139" s="210"/>
      <c r="BW139" s="210"/>
      <c r="BX139" s="203"/>
    </row>
    <row r="140" spans="1:76" ht="39.75" customHeight="1">
      <c r="A140" s="164" t="s">
        <v>530</v>
      </c>
      <c r="B140" s="165" t="s">
        <v>271</v>
      </c>
      <c r="C140" s="189" t="s">
        <v>795</v>
      </c>
      <c r="D140" s="209">
        <v>2.67</v>
      </c>
      <c r="E140" s="209">
        <v>0</v>
      </c>
      <c r="F140" s="203"/>
      <c r="G140" s="203"/>
      <c r="H140" s="203"/>
      <c r="I140" s="203"/>
      <c r="J140" s="203"/>
      <c r="K140" s="203"/>
      <c r="L140" s="203"/>
      <c r="M140" s="203"/>
      <c r="N140" s="203"/>
      <c r="O140" s="203"/>
      <c r="P140" s="203"/>
      <c r="Q140" s="203"/>
      <c r="R140" s="203"/>
      <c r="S140" s="203"/>
      <c r="T140" s="209"/>
      <c r="U140" s="209"/>
      <c r="V140" s="210"/>
      <c r="W140" s="210"/>
      <c r="X140" s="210"/>
      <c r="Y140" s="210"/>
      <c r="Z140" s="210"/>
      <c r="AA140" s="209"/>
      <c r="AB140" s="209"/>
      <c r="AC140" s="210"/>
      <c r="AD140" s="210"/>
      <c r="AE140" s="210"/>
      <c r="AF140" s="210"/>
      <c r="AG140" s="210"/>
      <c r="AH140" s="209"/>
      <c r="AI140" s="209"/>
      <c r="AJ140" s="210"/>
      <c r="AK140" s="210"/>
      <c r="AL140" s="210"/>
      <c r="AM140" s="210"/>
      <c r="AN140" s="210"/>
      <c r="AO140" s="209"/>
      <c r="AP140" s="209"/>
      <c r="AQ140" s="210"/>
      <c r="AR140" s="210"/>
      <c r="AS140" s="210"/>
      <c r="AT140" s="210"/>
      <c r="AU140" s="210"/>
      <c r="AV140" s="209"/>
      <c r="AW140" s="209">
        <v>2.67</v>
      </c>
      <c r="AX140" s="210">
        <v>0.8</v>
      </c>
      <c r="AY140" s="210"/>
      <c r="AZ140" s="210"/>
      <c r="BA140" s="210"/>
      <c r="BB140" s="210"/>
      <c r="BC140" s="209"/>
      <c r="BD140" s="209">
        <v>0</v>
      </c>
      <c r="BE140" s="210">
        <v>0</v>
      </c>
      <c r="BF140" s="210"/>
      <c r="BG140" s="210"/>
      <c r="BH140" s="210"/>
      <c r="BI140" s="210"/>
      <c r="BJ140" s="209"/>
      <c r="BK140" s="209">
        <f t="shared" si="12"/>
        <v>2.67</v>
      </c>
      <c r="BL140" s="210">
        <f t="shared" si="12"/>
        <v>0.8</v>
      </c>
      <c r="BM140" s="210"/>
      <c r="BN140" s="210"/>
      <c r="BO140" s="210"/>
      <c r="BP140" s="210"/>
      <c r="BQ140" s="209"/>
      <c r="BR140" s="209">
        <f>U140+AI140+BD140</f>
        <v>0</v>
      </c>
      <c r="BS140" s="210"/>
      <c r="BT140" s="210"/>
      <c r="BU140" s="210"/>
      <c r="BV140" s="210"/>
      <c r="BW140" s="210"/>
      <c r="BX140" s="203"/>
    </row>
    <row r="141" spans="1:76" ht="30" customHeight="1">
      <c r="A141" s="164" t="s">
        <v>530</v>
      </c>
      <c r="B141" s="165" t="s">
        <v>272</v>
      </c>
      <c r="C141" s="189" t="s">
        <v>796</v>
      </c>
      <c r="D141" s="203">
        <v>3.383</v>
      </c>
      <c r="E141" s="209">
        <v>0</v>
      </c>
      <c r="F141" s="203"/>
      <c r="G141" s="203"/>
      <c r="H141" s="203"/>
      <c r="I141" s="203"/>
      <c r="J141" s="203"/>
      <c r="K141" s="203"/>
      <c r="L141" s="203"/>
      <c r="M141" s="203"/>
      <c r="N141" s="203"/>
      <c r="O141" s="203"/>
      <c r="P141" s="203"/>
      <c r="Q141" s="203"/>
      <c r="R141" s="203"/>
      <c r="S141" s="203"/>
      <c r="T141" s="209"/>
      <c r="U141" s="209"/>
      <c r="V141" s="210"/>
      <c r="W141" s="210"/>
      <c r="X141" s="210"/>
      <c r="Y141" s="210"/>
      <c r="Z141" s="210"/>
      <c r="AA141" s="209"/>
      <c r="AB141" s="209"/>
      <c r="AC141" s="210"/>
      <c r="AD141" s="210"/>
      <c r="AE141" s="210"/>
      <c r="AF141" s="210"/>
      <c r="AG141" s="210"/>
      <c r="AH141" s="209"/>
      <c r="AI141" s="209"/>
      <c r="AJ141" s="210"/>
      <c r="AK141" s="210"/>
      <c r="AL141" s="210"/>
      <c r="AM141" s="210"/>
      <c r="AN141" s="210"/>
      <c r="AO141" s="209"/>
      <c r="AP141" s="209"/>
      <c r="AQ141" s="210"/>
      <c r="AR141" s="210"/>
      <c r="AS141" s="210"/>
      <c r="AT141" s="210"/>
      <c r="AU141" s="210"/>
      <c r="AV141" s="209"/>
      <c r="AW141" s="209">
        <v>3.383</v>
      </c>
      <c r="AX141" s="210">
        <v>1.26</v>
      </c>
      <c r="AY141" s="210"/>
      <c r="AZ141" s="210"/>
      <c r="BA141" s="210"/>
      <c r="BB141" s="210"/>
      <c r="BC141" s="209"/>
      <c r="BD141" s="209">
        <v>0</v>
      </c>
      <c r="BE141" s="210">
        <v>0</v>
      </c>
      <c r="BF141" s="210"/>
      <c r="BG141" s="210"/>
      <c r="BH141" s="210"/>
      <c r="BI141" s="210"/>
      <c r="BJ141" s="209"/>
      <c r="BK141" s="209">
        <f t="shared" si="12"/>
        <v>3.383</v>
      </c>
      <c r="BL141" s="210">
        <f t="shared" si="12"/>
        <v>1.26</v>
      </c>
      <c r="BM141" s="210"/>
      <c r="BN141" s="210"/>
      <c r="BO141" s="210"/>
      <c r="BP141" s="210"/>
      <c r="BQ141" s="209"/>
      <c r="BR141" s="209">
        <f>U141+AI141+BD141</f>
        <v>0</v>
      </c>
      <c r="BS141" s="210"/>
      <c r="BT141" s="210"/>
      <c r="BU141" s="210"/>
      <c r="BV141" s="210"/>
      <c r="BW141" s="210"/>
      <c r="BX141" s="203"/>
    </row>
    <row r="142" spans="1:76" ht="30" customHeight="1">
      <c r="A142" s="164" t="s">
        <v>530</v>
      </c>
      <c r="B142" s="165" t="s">
        <v>273</v>
      </c>
      <c r="C142" s="189" t="s">
        <v>797</v>
      </c>
      <c r="D142" s="203">
        <v>0.758</v>
      </c>
      <c r="E142" s="209">
        <v>0</v>
      </c>
      <c r="F142" s="203"/>
      <c r="G142" s="203"/>
      <c r="H142" s="203"/>
      <c r="I142" s="203"/>
      <c r="J142" s="203"/>
      <c r="K142" s="203"/>
      <c r="L142" s="203"/>
      <c r="M142" s="203"/>
      <c r="N142" s="203"/>
      <c r="O142" s="203"/>
      <c r="P142" s="203"/>
      <c r="Q142" s="203"/>
      <c r="R142" s="203"/>
      <c r="S142" s="203"/>
      <c r="T142" s="209"/>
      <c r="U142" s="209"/>
      <c r="V142" s="210"/>
      <c r="W142" s="210"/>
      <c r="X142" s="210"/>
      <c r="Y142" s="210"/>
      <c r="Z142" s="210"/>
      <c r="AA142" s="209"/>
      <c r="AB142" s="209"/>
      <c r="AC142" s="210"/>
      <c r="AD142" s="210"/>
      <c r="AE142" s="210"/>
      <c r="AF142" s="210"/>
      <c r="AG142" s="210"/>
      <c r="AH142" s="209"/>
      <c r="AI142" s="209"/>
      <c r="AJ142" s="210"/>
      <c r="AK142" s="210"/>
      <c r="AL142" s="210"/>
      <c r="AM142" s="210"/>
      <c r="AN142" s="210"/>
      <c r="AO142" s="209"/>
      <c r="AP142" s="209"/>
      <c r="AQ142" s="210"/>
      <c r="AR142" s="210"/>
      <c r="AS142" s="210"/>
      <c r="AT142" s="210"/>
      <c r="AU142" s="210"/>
      <c r="AV142" s="209"/>
      <c r="AW142" s="209">
        <v>0.758</v>
      </c>
      <c r="AX142" s="210">
        <v>0.4</v>
      </c>
      <c r="AY142" s="210"/>
      <c r="AZ142" s="210"/>
      <c r="BA142" s="210"/>
      <c r="BB142" s="210"/>
      <c r="BC142" s="209"/>
      <c r="BD142" s="209">
        <v>0</v>
      </c>
      <c r="BE142" s="210">
        <v>0</v>
      </c>
      <c r="BF142" s="210"/>
      <c r="BG142" s="210"/>
      <c r="BH142" s="210"/>
      <c r="BI142" s="210"/>
      <c r="BJ142" s="209"/>
      <c r="BK142" s="209">
        <f t="shared" si="12"/>
        <v>0.758</v>
      </c>
      <c r="BL142" s="210">
        <f t="shared" si="12"/>
        <v>0.4</v>
      </c>
      <c r="BM142" s="210"/>
      <c r="BN142" s="210"/>
      <c r="BO142" s="210"/>
      <c r="BP142" s="210"/>
      <c r="BQ142" s="209"/>
      <c r="BR142" s="209">
        <f>U142+AI142+BD142</f>
        <v>0</v>
      </c>
      <c r="BS142" s="210"/>
      <c r="BT142" s="210"/>
      <c r="BU142" s="210"/>
      <c r="BV142" s="210"/>
      <c r="BW142" s="210"/>
      <c r="BX142" s="203"/>
    </row>
    <row r="143" spans="1:76" ht="30" customHeight="1">
      <c r="A143" s="164" t="s">
        <v>530</v>
      </c>
      <c r="B143" s="165" t="s">
        <v>274</v>
      </c>
      <c r="C143" s="189" t="s">
        <v>798</v>
      </c>
      <c r="D143" s="203">
        <v>3.342</v>
      </c>
      <c r="E143" s="209">
        <v>0</v>
      </c>
      <c r="F143" s="203"/>
      <c r="G143" s="203"/>
      <c r="H143" s="203"/>
      <c r="I143" s="203"/>
      <c r="J143" s="203"/>
      <c r="K143" s="203"/>
      <c r="L143" s="203"/>
      <c r="M143" s="203"/>
      <c r="N143" s="203"/>
      <c r="O143" s="203"/>
      <c r="P143" s="203"/>
      <c r="Q143" s="203"/>
      <c r="R143" s="203"/>
      <c r="S143" s="203"/>
      <c r="T143" s="209"/>
      <c r="U143" s="209"/>
      <c r="V143" s="210"/>
      <c r="W143" s="210"/>
      <c r="X143" s="210"/>
      <c r="Y143" s="210"/>
      <c r="Z143" s="210"/>
      <c r="AA143" s="209"/>
      <c r="AB143" s="209"/>
      <c r="AC143" s="210"/>
      <c r="AD143" s="210"/>
      <c r="AE143" s="210"/>
      <c r="AF143" s="210"/>
      <c r="AG143" s="210"/>
      <c r="AH143" s="209"/>
      <c r="AI143" s="209"/>
      <c r="AJ143" s="210"/>
      <c r="AK143" s="210"/>
      <c r="AL143" s="210"/>
      <c r="AM143" s="210"/>
      <c r="AN143" s="210"/>
      <c r="AO143" s="209"/>
      <c r="AP143" s="209"/>
      <c r="AQ143" s="210"/>
      <c r="AR143" s="210"/>
      <c r="AS143" s="210"/>
      <c r="AT143" s="210"/>
      <c r="AU143" s="210"/>
      <c r="AV143" s="209"/>
      <c r="AW143" s="209">
        <v>3.342</v>
      </c>
      <c r="AX143" s="210">
        <v>1.26</v>
      </c>
      <c r="AY143" s="210"/>
      <c r="AZ143" s="210"/>
      <c r="BA143" s="210"/>
      <c r="BB143" s="210"/>
      <c r="BC143" s="209"/>
      <c r="BD143" s="209">
        <v>0</v>
      </c>
      <c r="BE143" s="210">
        <v>0</v>
      </c>
      <c r="BF143" s="210"/>
      <c r="BG143" s="210"/>
      <c r="BH143" s="210"/>
      <c r="BI143" s="210"/>
      <c r="BJ143" s="209"/>
      <c r="BK143" s="209">
        <f t="shared" si="12"/>
        <v>3.342</v>
      </c>
      <c r="BL143" s="210">
        <f t="shared" si="12"/>
        <v>1.26</v>
      </c>
      <c r="BM143" s="210"/>
      <c r="BN143" s="210"/>
      <c r="BO143" s="210"/>
      <c r="BP143" s="210"/>
      <c r="BQ143" s="209"/>
      <c r="BR143" s="209">
        <f>U143+AI143+BD143</f>
        <v>0</v>
      </c>
      <c r="BS143" s="210"/>
      <c r="BT143" s="210"/>
      <c r="BU143" s="210"/>
      <c r="BV143" s="210"/>
      <c r="BW143" s="210"/>
      <c r="BX143" s="203"/>
    </row>
    <row r="144" spans="1:76" ht="39.75" customHeight="1">
      <c r="A144" s="153" t="s">
        <v>532</v>
      </c>
      <c r="B144" s="154" t="s">
        <v>533</v>
      </c>
      <c r="C144" s="187"/>
      <c r="D144" s="99"/>
      <c r="E144" s="198"/>
      <c r="F144" s="196"/>
      <c r="G144" s="196"/>
      <c r="H144" s="196"/>
      <c r="I144" s="196"/>
      <c r="J144" s="196"/>
      <c r="K144" s="196"/>
      <c r="L144" s="196"/>
      <c r="M144" s="196"/>
      <c r="N144" s="196"/>
      <c r="O144" s="196"/>
      <c r="P144" s="196"/>
      <c r="Q144" s="196"/>
      <c r="R144" s="196"/>
      <c r="S144" s="196"/>
      <c r="T144" s="198"/>
      <c r="U144" s="198"/>
      <c r="V144" s="212"/>
      <c r="W144" s="212"/>
      <c r="X144" s="212"/>
      <c r="Y144" s="212"/>
      <c r="Z144" s="212"/>
      <c r="AA144" s="198"/>
      <c r="AB144" s="198"/>
      <c r="AC144" s="212"/>
      <c r="AD144" s="212"/>
      <c r="AE144" s="212"/>
      <c r="AF144" s="212"/>
      <c r="AG144" s="212"/>
      <c r="AH144" s="198"/>
      <c r="AI144" s="198"/>
      <c r="AJ144" s="212"/>
      <c r="AK144" s="212"/>
      <c r="AL144" s="212"/>
      <c r="AM144" s="212"/>
      <c r="AN144" s="212"/>
      <c r="AO144" s="198"/>
      <c r="AP144" s="198"/>
      <c r="AQ144" s="212"/>
      <c r="AR144" s="212"/>
      <c r="AS144" s="212"/>
      <c r="AT144" s="212"/>
      <c r="AU144" s="212"/>
      <c r="AV144" s="198"/>
      <c r="AW144" s="198"/>
      <c r="AX144" s="212"/>
      <c r="AY144" s="212"/>
      <c r="AZ144" s="212"/>
      <c r="BA144" s="212"/>
      <c r="BB144" s="212"/>
      <c r="BC144" s="198"/>
      <c r="BD144" s="198"/>
      <c r="BE144" s="212"/>
      <c r="BF144" s="212"/>
      <c r="BG144" s="212"/>
      <c r="BH144" s="212"/>
      <c r="BI144" s="212"/>
      <c r="BJ144" s="198"/>
      <c r="BK144" s="198"/>
      <c r="BL144" s="212"/>
      <c r="BM144" s="212"/>
      <c r="BN144" s="212"/>
      <c r="BO144" s="212"/>
      <c r="BP144" s="212"/>
      <c r="BQ144" s="198"/>
      <c r="BR144" s="198"/>
      <c r="BS144" s="212"/>
      <c r="BT144" s="212"/>
      <c r="BU144" s="212"/>
      <c r="BV144" s="212"/>
      <c r="BW144" s="212"/>
      <c r="BX144" s="99"/>
    </row>
    <row r="145" spans="1:76" ht="30" customHeight="1" hidden="1" outlineLevel="1">
      <c r="A145" s="170" t="s">
        <v>532</v>
      </c>
      <c r="B145" s="171" t="s">
        <v>487</v>
      </c>
      <c r="C145" s="190"/>
      <c r="D145" s="99"/>
      <c r="E145" s="198"/>
      <c r="F145" s="196"/>
      <c r="G145" s="196"/>
      <c r="H145" s="196"/>
      <c r="I145" s="196"/>
      <c r="J145" s="196"/>
      <c r="K145" s="196"/>
      <c r="L145" s="196"/>
      <c r="M145" s="196"/>
      <c r="N145" s="196"/>
      <c r="O145" s="196"/>
      <c r="P145" s="196"/>
      <c r="Q145" s="196"/>
      <c r="R145" s="196"/>
      <c r="S145" s="196"/>
      <c r="T145" s="198"/>
      <c r="U145" s="198"/>
      <c r="V145" s="212"/>
      <c r="W145" s="212"/>
      <c r="X145" s="212"/>
      <c r="Y145" s="212"/>
      <c r="Z145" s="212"/>
      <c r="AA145" s="198"/>
      <c r="AB145" s="198"/>
      <c r="AC145" s="212"/>
      <c r="AD145" s="212"/>
      <c r="AE145" s="212"/>
      <c r="AF145" s="212"/>
      <c r="AG145" s="212"/>
      <c r="AH145" s="198"/>
      <c r="AI145" s="198"/>
      <c r="AJ145" s="212"/>
      <c r="AK145" s="212"/>
      <c r="AL145" s="212"/>
      <c r="AM145" s="212"/>
      <c r="AN145" s="212"/>
      <c r="AO145" s="198"/>
      <c r="AP145" s="198"/>
      <c r="AQ145" s="212"/>
      <c r="AR145" s="212"/>
      <c r="AS145" s="212"/>
      <c r="AT145" s="212"/>
      <c r="AU145" s="212"/>
      <c r="AV145" s="198"/>
      <c r="AW145" s="198"/>
      <c r="AX145" s="212"/>
      <c r="AY145" s="212"/>
      <c r="AZ145" s="212"/>
      <c r="BA145" s="212"/>
      <c r="BB145" s="212"/>
      <c r="BC145" s="198"/>
      <c r="BD145" s="198"/>
      <c r="BE145" s="212"/>
      <c r="BF145" s="212"/>
      <c r="BG145" s="212"/>
      <c r="BH145" s="212"/>
      <c r="BI145" s="212"/>
      <c r="BJ145" s="198"/>
      <c r="BK145" s="198"/>
      <c r="BL145" s="212"/>
      <c r="BM145" s="212"/>
      <c r="BN145" s="212"/>
      <c r="BO145" s="212"/>
      <c r="BP145" s="212"/>
      <c r="BQ145" s="198"/>
      <c r="BR145" s="198"/>
      <c r="BS145" s="212"/>
      <c r="BT145" s="212"/>
      <c r="BU145" s="212"/>
      <c r="BV145" s="212"/>
      <c r="BW145" s="212"/>
      <c r="BX145" s="99"/>
    </row>
    <row r="146" spans="1:76" ht="30" customHeight="1" hidden="1" outlineLevel="1">
      <c r="A146" s="170" t="s">
        <v>532</v>
      </c>
      <c r="B146" s="171" t="s">
        <v>487</v>
      </c>
      <c r="C146" s="190"/>
      <c r="D146" s="99"/>
      <c r="E146" s="198"/>
      <c r="F146" s="196"/>
      <c r="G146" s="196"/>
      <c r="H146" s="196"/>
      <c r="I146" s="196"/>
      <c r="J146" s="196"/>
      <c r="K146" s="196"/>
      <c r="L146" s="196"/>
      <c r="M146" s="196"/>
      <c r="N146" s="196"/>
      <c r="O146" s="196"/>
      <c r="P146" s="196"/>
      <c r="Q146" s="196"/>
      <c r="R146" s="196"/>
      <c r="S146" s="196"/>
      <c r="T146" s="198"/>
      <c r="U146" s="198"/>
      <c r="V146" s="212"/>
      <c r="W146" s="212"/>
      <c r="X146" s="212"/>
      <c r="Y146" s="212"/>
      <c r="Z146" s="212"/>
      <c r="AA146" s="198"/>
      <c r="AB146" s="198"/>
      <c r="AC146" s="212"/>
      <c r="AD146" s="212"/>
      <c r="AE146" s="212"/>
      <c r="AF146" s="212"/>
      <c r="AG146" s="212"/>
      <c r="AH146" s="198"/>
      <c r="AI146" s="198"/>
      <c r="AJ146" s="212"/>
      <c r="AK146" s="212"/>
      <c r="AL146" s="212"/>
      <c r="AM146" s="212"/>
      <c r="AN146" s="212"/>
      <c r="AO146" s="198"/>
      <c r="AP146" s="198"/>
      <c r="AQ146" s="212"/>
      <c r="AR146" s="212"/>
      <c r="AS146" s="212"/>
      <c r="AT146" s="212"/>
      <c r="AU146" s="212"/>
      <c r="AV146" s="198"/>
      <c r="AW146" s="198"/>
      <c r="AX146" s="212"/>
      <c r="AY146" s="212"/>
      <c r="AZ146" s="212"/>
      <c r="BA146" s="212"/>
      <c r="BB146" s="212"/>
      <c r="BC146" s="198"/>
      <c r="BD146" s="198"/>
      <c r="BE146" s="212"/>
      <c r="BF146" s="212"/>
      <c r="BG146" s="212"/>
      <c r="BH146" s="212"/>
      <c r="BI146" s="212"/>
      <c r="BJ146" s="198"/>
      <c r="BK146" s="198"/>
      <c r="BL146" s="212"/>
      <c r="BM146" s="212"/>
      <c r="BN146" s="212"/>
      <c r="BO146" s="212"/>
      <c r="BP146" s="212"/>
      <c r="BQ146" s="198"/>
      <c r="BR146" s="198"/>
      <c r="BS146" s="212"/>
      <c r="BT146" s="212"/>
      <c r="BU146" s="212"/>
      <c r="BV146" s="212"/>
      <c r="BW146" s="212"/>
      <c r="BX146" s="99"/>
    </row>
    <row r="147" spans="1:76" ht="30" customHeight="1" hidden="1" outlineLevel="1">
      <c r="A147" s="170" t="s">
        <v>536</v>
      </c>
      <c r="B147" s="171" t="s">
        <v>536</v>
      </c>
      <c r="C147" s="190"/>
      <c r="D147" s="99"/>
      <c r="E147" s="198"/>
      <c r="F147" s="196"/>
      <c r="G147" s="196"/>
      <c r="H147" s="196"/>
      <c r="I147" s="196"/>
      <c r="J147" s="196"/>
      <c r="K147" s="196"/>
      <c r="L147" s="196"/>
      <c r="M147" s="196"/>
      <c r="N147" s="196"/>
      <c r="O147" s="196"/>
      <c r="P147" s="196"/>
      <c r="Q147" s="196"/>
      <c r="R147" s="196"/>
      <c r="S147" s="196"/>
      <c r="T147" s="198"/>
      <c r="U147" s="198"/>
      <c r="V147" s="212"/>
      <c r="W147" s="212"/>
      <c r="X147" s="212"/>
      <c r="Y147" s="212"/>
      <c r="Z147" s="212"/>
      <c r="AA147" s="198"/>
      <c r="AB147" s="198"/>
      <c r="AC147" s="212"/>
      <c r="AD147" s="212"/>
      <c r="AE147" s="212"/>
      <c r="AF147" s="212"/>
      <c r="AG147" s="212"/>
      <c r="AH147" s="198"/>
      <c r="AI147" s="198"/>
      <c r="AJ147" s="212"/>
      <c r="AK147" s="212"/>
      <c r="AL147" s="212"/>
      <c r="AM147" s="212"/>
      <c r="AN147" s="212"/>
      <c r="AO147" s="198"/>
      <c r="AP147" s="198"/>
      <c r="AQ147" s="212"/>
      <c r="AR147" s="212"/>
      <c r="AS147" s="212"/>
      <c r="AT147" s="212"/>
      <c r="AU147" s="212"/>
      <c r="AV147" s="198"/>
      <c r="AW147" s="198"/>
      <c r="AX147" s="212"/>
      <c r="AY147" s="212"/>
      <c r="AZ147" s="212"/>
      <c r="BA147" s="212"/>
      <c r="BB147" s="212"/>
      <c r="BC147" s="198"/>
      <c r="BD147" s="198"/>
      <c r="BE147" s="212"/>
      <c r="BF147" s="212"/>
      <c r="BG147" s="212"/>
      <c r="BH147" s="212"/>
      <c r="BI147" s="212"/>
      <c r="BJ147" s="198"/>
      <c r="BK147" s="198"/>
      <c r="BL147" s="212"/>
      <c r="BM147" s="212"/>
      <c r="BN147" s="212"/>
      <c r="BO147" s="212"/>
      <c r="BP147" s="212"/>
      <c r="BQ147" s="198"/>
      <c r="BR147" s="198"/>
      <c r="BS147" s="212"/>
      <c r="BT147" s="212"/>
      <c r="BU147" s="212"/>
      <c r="BV147" s="212"/>
      <c r="BW147" s="212"/>
      <c r="BX147" s="99"/>
    </row>
    <row r="148" spans="1:76" ht="30" customHeight="1" collapsed="1">
      <c r="A148" s="153" t="s">
        <v>534</v>
      </c>
      <c r="B148" s="154" t="s">
        <v>535</v>
      </c>
      <c r="C148" s="187"/>
      <c r="D148" s="99"/>
      <c r="E148" s="198"/>
      <c r="F148" s="196"/>
      <c r="G148" s="196"/>
      <c r="H148" s="196"/>
      <c r="I148" s="196"/>
      <c r="J148" s="196"/>
      <c r="K148" s="196"/>
      <c r="L148" s="196"/>
      <c r="M148" s="196"/>
      <c r="N148" s="196"/>
      <c r="O148" s="196"/>
      <c r="P148" s="196"/>
      <c r="Q148" s="196"/>
      <c r="R148" s="196"/>
      <c r="S148" s="196"/>
      <c r="T148" s="198"/>
      <c r="U148" s="198"/>
      <c r="V148" s="212"/>
      <c r="W148" s="212"/>
      <c r="X148" s="212"/>
      <c r="Y148" s="212"/>
      <c r="Z148" s="212"/>
      <c r="AA148" s="198"/>
      <c r="AB148" s="198"/>
      <c r="AC148" s="212"/>
      <c r="AD148" s="212"/>
      <c r="AE148" s="212"/>
      <c r="AF148" s="212"/>
      <c r="AG148" s="212"/>
      <c r="AH148" s="198"/>
      <c r="AI148" s="198"/>
      <c r="AJ148" s="212"/>
      <c r="AK148" s="212"/>
      <c r="AL148" s="212"/>
      <c r="AM148" s="212"/>
      <c r="AN148" s="212"/>
      <c r="AO148" s="198"/>
      <c r="AP148" s="198"/>
      <c r="AQ148" s="212"/>
      <c r="AR148" s="212"/>
      <c r="AS148" s="212"/>
      <c r="AT148" s="212"/>
      <c r="AU148" s="212"/>
      <c r="AV148" s="198"/>
      <c r="AW148" s="198"/>
      <c r="AX148" s="212"/>
      <c r="AY148" s="212"/>
      <c r="AZ148" s="212"/>
      <c r="BA148" s="212"/>
      <c r="BB148" s="212"/>
      <c r="BC148" s="198"/>
      <c r="BD148" s="198"/>
      <c r="BE148" s="212"/>
      <c r="BF148" s="212"/>
      <c r="BG148" s="212"/>
      <c r="BH148" s="212"/>
      <c r="BI148" s="212"/>
      <c r="BJ148" s="198"/>
      <c r="BK148" s="198"/>
      <c r="BL148" s="212"/>
      <c r="BM148" s="212"/>
      <c r="BN148" s="212"/>
      <c r="BO148" s="212"/>
      <c r="BP148" s="212"/>
      <c r="BQ148" s="198"/>
      <c r="BR148" s="198"/>
      <c r="BS148" s="212"/>
      <c r="BT148" s="212"/>
      <c r="BU148" s="212"/>
      <c r="BV148" s="212"/>
      <c r="BW148" s="212"/>
      <c r="BX148" s="99"/>
    </row>
    <row r="149" spans="1:76" ht="30" customHeight="1">
      <c r="A149" s="167" t="s">
        <v>534</v>
      </c>
      <c r="B149" s="168" t="s">
        <v>282</v>
      </c>
      <c r="C149" s="186" t="s">
        <v>799</v>
      </c>
      <c r="D149" s="204">
        <v>0.795</v>
      </c>
      <c r="E149" s="213">
        <f>D149</f>
        <v>0.795</v>
      </c>
      <c r="F149" s="204"/>
      <c r="G149" s="204"/>
      <c r="H149" s="204"/>
      <c r="I149" s="204"/>
      <c r="J149" s="204"/>
      <c r="K149" s="204"/>
      <c r="L149" s="204"/>
      <c r="M149" s="204"/>
      <c r="N149" s="204"/>
      <c r="O149" s="204"/>
      <c r="P149" s="204"/>
      <c r="Q149" s="204"/>
      <c r="R149" s="204"/>
      <c r="S149" s="204"/>
      <c r="T149" s="213"/>
      <c r="U149" s="213"/>
      <c r="V149" s="211"/>
      <c r="W149" s="211"/>
      <c r="X149" s="211"/>
      <c r="Y149" s="211"/>
      <c r="Z149" s="211"/>
      <c r="AA149" s="213"/>
      <c r="AB149" s="213"/>
      <c r="AC149" s="211"/>
      <c r="AD149" s="211"/>
      <c r="AE149" s="211"/>
      <c r="AF149" s="211"/>
      <c r="AG149" s="211"/>
      <c r="AH149" s="213"/>
      <c r="AI149" s="213">
        <v>0.795</v>
      </c>
      <c r="AJ149" s="211"/>
      <c r="AK149" s="211"/>
      <c r="AL149" s="211"/>
      <c r="AM149" s="211"/>
      <c r="AN149" s="211"/>
      <c r="AO149" s="213"/>
      <c r="AP149" s="213">
        <v>0.847</v>
      </c>
      <c r="AQ149" s="211"/>
      <c r="AR149" s="211"/>
      <c r="AS149" s="211"/>
      <c r="AT149" s="211"/>
      <c r="AU149" s="211"/>
      <c r="AV149" s="213"/>
      <c r="AW149" s="213"/>
      <c r="AX149" s="211"/>
      <c r="AY149" s="211"/>
      <c r="AZ149" s="211"/>
      <c r="BA149" s="211"/>
      <c r="BB149" s="211"/>
      <c r="BC149" s="213"/>
      <c r="BD149" s="213"/>
      <c r="BE149" s="211"/>
      <c r="BF149" s="211"/>
      <c r="BG149" s="211"/>
      <c r="BH149" s="211"/>
      <c r="BI149" s="211"/>
      <c r="BJ149" s="213"/>
      <c r="BK149" s="213">
        <f>U149+AI149+AW149</f>
        <v>0.795</v>
      </c>
      <c r="BL149" s="211"/>
      <c r="BM149" s="211"/>
      <c r="BN149" s="211"/>
      <c r="BO149" s="211"/>
      <c r="BP149" s="211"/>
      <c r="BQ149" s="213"/>
      <c r="BR149" s="213">
        <f>U149+AI149+BD149</f>
        <v>0.795</v>
      </c>
      <c r="BS149" s="211"/>
      <c r="BT149" s="211"/>
      <c r="BU149" s="211"/>
      <c r="BV149" s="211"/>
      <c r="BW149" s="211"/>
      <c r="BX149" s="204"/>
    </row>
    <row r="150" spans="1:76" ht="39.75" customHeight="1">
      <c r="A150" s="167" t="s">
        <v>534</v>
      </c>
      <c r="B150" s="168" t="s">
        <v>315</v>
      </c>
      <c r="C150" s="186" t="s">
        <v>800</v>
      </c>
      <c r="D150" s="204">
        <v>1.683</v>
      </c>
      <c r="E150" s="213">
        <f>D150</f>
        <v>1.683</v>
      </c>
      <c r="F150" s="204"/>
      <c r="G150" s="204"/>
      <c r="H150" s="204"/>
      <c r="I150" s="204"/>
      <c r="J150" s="204"/>
      <c r="K150" s="204"/>
      <c r="L150" s="204"/>
      <c r="M150" s="204"/>
      <c r="N150" s="204"/>
      <c r="O150" s="204"/>
      <c r="P150" s="204"/>
      <c r="Q150" s="204"/>
      <c r="R150" s="204"/>
      <c r="S150" s="204"/>
      <c r="T150" s="213"/>
      <c r="U150" s="213">
        <v>1.683</v>
      </c>
      <c r="V150" s="211"/>
      <c r="W150" s="211"/>
      <c r="X150" s="211"/>
      <c r="Y150" s="211"/>
      <c r="Z150" s="211"/>
      <c r="AA150" s="213"/>
      <c r="AB150" s="213"/>
      <c r="AC150" s="211"/>
      <c r="AD150" s="211"/>
      <c r="AE150" s="211"/>
      <c r="AF150" s="211"/>
      <c r="AG150" s="211"/>
      <c r="AH150" s="213"/>
      <c r="AI150" s="213"/>
      <c r="AJ150" s="211"/>
      <c r="AK150" s="211"/>
      <c r="AL150" s="211"/>
      <c r="AM150" s="211"/>
      <c r="AN150" s="211"/>
      <c r="AO150" s="213"/>
      <c r="AP150" s="213"/>
      <c r="AQ150" s="211"/>
      <c r="AR150" s="211"/>
      <c r="AS150" s="211"/>
      <c r="AT150" s="211"/>
      <c r="AU150" s="211"/>
      <c r="AV150" s="213"/>
      <c r="AW150" s="213"/>
      <c r="AX150" s="211"/>
      <c r="AY150" s="211"/>
      <c r="AZ150" s="211"/>
      <c r="BA150" s="211"/>
      <c r="BB150" s="211"/>
      <c r="BC150" s="213"/>
      <c r="BD150" s="213"/>
      <c r="BE150" s="211"/>
      <c r="BF150" s="211"/>
      <c r="BG150" s="211"/>
      <c r="BH150" s="211"/>
      <c r="BI150" s="211"/>
      <c r="BJ150" s="213"/>
      <c r="BK150" s="213">
        <f>U150+AI150+AW150</f>
        <v>1.683</v>
      </c>
      <c r="BL150" s="211"/>
      <c r="BM150" s="211"/>
      <c r="BN150" s="211"/>
      <c r="BO150" s="211"/>
      <c r="BP150" s="211"/>
      <c r="BQ150" s="213"/>
      <c r="BR150" s="213">
        <f>U150+AI150+BD150</f>
        <v>1.683</v>
      </c>
      <c r="BS150" s="211"/>
      <c r="BT150" s="211"/>
      <c r="BU150" s="211"/>
      <c r="BV150" s="211"/>
      <c r="BW150" s="211"/>
      <c r="BX150" s="204"/>
    </row>
    <row r="151" spans="1:76" ht="39.75" customHeight="1">
      <c r="A151" s="167" t="s">
        <v>534</v>
      </c>
      <c r="B151" s="168" t="s">
        <v>806</v>
      </c>
      <c r="C151" s="186" t="s">
        <v>805</v>
      </c>
      <c r="D151" s="204"/>
      <c r="E151" s="213">
        <v>3.856</v>
      </c>
      <c r="F151" s="204"/>
      <c r="G151" s="204"/>
      <c r="H151" s="204"/>
      <c r="I151" s="204"/>
      <c r="J151" s="204"/>
      <c r="K151" s="204"/>
      <c r="L151" s="204"/>
      <c r="M151" s="204"/>
      <c r="N151" s="204"/>
      <c r="O151" s="204"/>
      <c r="P151" s="204"/>
      <c r="Q151" s="204"/>
      <c r="R151" s="204"/>
      <c r="S151" s="204"/>
      <c r="T151" s="213"/>
      <c r="U151" s="213"/>
      <c r="V151" s="211"/>
      <c r="W151" s="211"/>
      <c r="X151" s="211"/>
      <c r="Y151" s="211"/>
      <c r="Z151" s="211"/>
      <c r="AA151" s="213"/>
      <c r="AB151" s="213"/>
      <c r="AC151" s="211"/>
      <c r="AD151" s="211"/>
      <c r="AE151" s="211"/>
      <c r="AF151" s="211"/>
      <c r="AG151" s="211"/>
      <c r="AH151" s="213"/>
      <c r="AI151" s="213"/>
      <c r="AJ151" s="211"/>
      <c r="AK151" s="211"/>
      <c r="AL151" s="211"/>
      <c r="AM151" s="211"/>
      <c r="AN151" s="211"/>
      <c r="AO151" s="213"/>
      <c r="AP151" s="213"/>
      <c r="AQ151" s="211"/>
      <c r="AR151" s="211"/>
      <c r="AS151" s="211"/>
      <c r="AT151" s="211"/>
      <c r="AU151" s="211"/>
      <c r="AV151" s="213"/>
      <c r="AW151" s="213"/>
      <c r="AX151" s="211"/>
      <c r="AY151" s="211"/>
      <c r="AZ151" s="211"/>
      <c r="BA151" s="211"/>
      <c r="BB151" s="211"/>
      <c r="BC151" s="213"/>
      <c r="BD151" s="213">
        <v>3.856</v>
      </c>
      <c r="BE151" s="211"/>
      <c r="BF151" s="211"/>
      <c r="BG151" s="211"/>
      <c r="BH151" s="211"/>
      <c r="BI151" s="211"/>
      <c r="BJ151" s="213"/>
      <c r="BK151" s="213"/>
      <c r="BL151" s="211"/>
      <c r="BM151" s="211"/>
      <c r="BN151" s="211"/>
      <c r="BO151" s="211"/>
      <c r="BP151" s="211"/>
      <c r="BQ151" s="213"/>
      <c r="BR151" s="213">
        <f>U151+AI151+BD151</f>
        <v>3.856</v>
      </c>
      <c r="BS151" s="211"/>
      <c r="BT151" s="211"/>
      <c r="BU151" s="211"/>
      <c r="BV151" s="211"/>
      <c r="BW151" s="211"/>
      <c r="BX151" s="238"/>
    </row>
  </sheetData>
  <sheetProtection/>
  <mergeCells count="44">
    <mergeCell ref="BR17:BW17"/>
    <mergeCell ref="AP17:AU17"/>
    <mergeCell ref="G17:L17"/>
    <mergeCell ref="AH14:BW14"/>
    <mergeCell ref="AV16:BB16"/>
    <mergeCell ref="BJ15:BW15"/>
    <mergeCell ref="A13:BV13"/>
    <mergeCell ref="A14:A18"/>
    <mergeCell ref="B14:B18"/>
    <mergeCell ref="C14:C18"/>
    <mergeCell ref="BJ16:BP16"/>
    <mergeCell ref="BD17:BI17"/>
    <mergeCell ref="BK17:BP17"/>
    <mergeCell ref="U17:Z17"/>
    <mergeCell ref="AB17:AG17"/>
    <mergeCell ref="N17:S17"/>
    <mergeCell ref="BX14:BX18"/>
    <mergeCell ref="T16:Z16"/>
    <mergeCell ref="AA16:AG16"/>
    <mergeCell ref="T15:AG15"/>
    <mergeCell ref="AW17:BB17"/>
    <mergeCell ref="AI17:AN17"/>
    <mergeCell ref="T14:AG14"/>
    <mergeCell ref="F16:L16"/>
    <mergeCell ref="D14:E16"/>
    <mergeCell ref="F14:S15"/>
    <mergeCell ref="M16:S16"/>
    <mergeCell ref="D17:D18"/>
    <mergeCell ref="E17:E18"/>
    <mergeCell ref="AV15:BI15"/>
    <mergeCell ref="AH15:AU15"/>
    <mergeCell ref="BC16:BI16"/>
    <mergeCell ref="BQ16:BW16"/>
    <mergeCell ref="AH16:AN16"/>
    <mergeCell ref="AO16:AU16"/>
    <mergeCell ref="A4:AG4"/>
    <mergeCell ref="A10:AG10"/>
    <mergeCell ref="A11:AG11"/>
    <mergeCell ref="A12:AG12"/>
    <mergeCell ref="A5:AG5"/>
    <mergeCell ref="A6:AG6"/>
    <mergeCell ref="A7:AG7"/>
    <mergeCell ref="A8:AG8"/>
    <mergeCell ref="A9:AG9"/>
  </mergeCells>
  <printOptions/>
  <pageMargins left="0.7086614173228347" right="0.7086614173228347" top="0.7480314960629921" bottom="0.7480314960629921" header="0.31496062992125984" footer="0.31496062992125984"/>
  <pageSetup fitToWidth="2" horizontalDpi="600" verticalDpi="600" orientation="landscape" paperSize="8" scale="18"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tabColor theme="8"/>
    <pageSetUpPr fitToPage="1"/>
  </sheetPr>
  <dimension ref="A1:BO152"/>
  <sheetViews>
    <sheetView view="pageBreakPreview" zoomScale="60" zoomScalePageLayoutView="0" workbookViewId="0" topLeftCell="A1">
      <pane ySplit="19" topLeftCell="A20" activePane="bottomLeft" state="frozen"/>
      <selection pane="topLeft" activeCell="H37" sqref="H37"/>
      <selection pane="bottomLeft" activeCell="Q37" sqref="Q37"/>
    </sheetView>
  </sheetViews>
  <sheetFormatPr defaultColWidth="9.00390625" defaultRowHeight="15.75" outlineLevelRow="1"/>
  <cols>
    <col min="1" max="1" width="9.75390625" style="1" customWidth="1"/>
    <col min="2" max="2" width="53.875" style="1" customWidth="1"/>
    <col min="3" max="3" width="12.75390625" style="1" customWidth="1"/>
    <col min="4" max="4" width="18.00390625" style="1" customWidth="1"/>
    <col min="5" max="5" width="6.125" style="1" customWidth="1"/>
    <col min="6" max="10" width="6.00390625" style="1" customWidth="1"/>
    <col min="11" max="11" width="18.00390625" style="1" customWidth="1"/>
    <col min="12" max="17" width="6.00390625" style="1" customWidth="1"/>
    <col min="18" max="18" width="18.00390625" style="1" customWidth="1"/>
    <col min="19" max="24" width="6.00390625" style="1" customWidth="1"/>
    <col min="25" max="25" width="18.00390625" style="1" customWidth="1"/>
    <col min="26" max="26" width="8.50390625" style="1" customWidth="1"/>
    <col min="27" max="31" width="6.00390625" style="1" customWidth="1"/>
    <col min="32" max="32" width="18.00390625" style="1" customWidth="1"/>
    <col min="33" max="33" width="7.625" style="1" customWidth="1"/>
    <col min="34" max="38" width="6.00390625" style="1" customWidth="1"/>
    <col min="39" max="39" width="3.50390625" style="1" customWidth="1"/>
    <col min="40" max="40" width="5.75390625" style="1" customWidth="1"/>
    <col min="41" max="41" width="16.125" style="1" customWidth="1"/>
    <col min="42" max="42" width="21.253906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390625" style="1" customWidth="1"/>
    <col min="50" max="50" width="3.875" style="1" customWidth="1"/>
    <col min="51" max="51" width="4.50390625" style="1" customWidth="1"/>
    <col min="52" max="52" width="5.00390625" style="1" customWidth="1"/>
    <col min="53" max="53" width="5.50390625" style="1" customWidth="1"/>
    <col min="54" max="54" width="5.75390625" style="1" customWidth="1"/>
    <col min="55" max="55" width="5.50390625" style="1" customWidth="1"/>
    <col min="56" max="57" width="5.00390625" style="1" customWidth="1"/>
    <col min="58" max="58" width="12.875" style="1" customWidth="1"/>
    <col min="59" max="68" width="5.00390625" style="1" customWidth="1"/>
    <col min="69" max="16384" width="9.00390625" style="1" customWidth="1"/>
  </cols>
  <sheetData>
    <row r="1" spans="15:38" ht="15.75" customHeight="1" outlineLevel="1">
      <c r="O1" s="2"/>
      <c r="P1" s="2"/>
      <c r="Q1" s="2"/>
      <c r="R1" s="2"/>
      <c r="S1" s="2"/>
      <c r="T1" s="2"/>
      <c r="U1" s="2"/>
      <c r="V1" s="2"/>
      <c r="W1" s="2"/>
      <c r="X1" s="2"/>
      <c r="Y1" s="2"/>
      <c r="Z1" s="2"/>
      <c r="AA1" s="2"/>
      <c r="AB1" s="2"/>
      <c r="AC1" s="2"/>
      <c r="AL1" s="26" t="s">
        <v>32</v>
      </c>
    </row>
    <row r="2" spans="15:38" ht="15.75" customHeight="1" outlineLevel="1">
      <c r="O2" s="2"/>
      <c r="P2" s="2"/>
      <c r="Q2" s="2"/>
      <c r="R2" s="2"/>
      <c r="S2" s="2"/>
      <c r="T2" s="2"/>
      <c r="U2" s="2"/>
      <c r="V2" s="2"/>
      <c r="W2" s="2"/>
      <c r="X2" s="2"/>
      <c r="Y2" s="2"/>
      <c r="Z2" s="2"/>
      <c r="AA2" s="2"/>
      <c r="AB2" s="2"/>
      <c r="AC2" s="2"/>
      <c r="AL2" s="15" t="s">
        <v>537</v>
      </c>
    </row>
    <row r="3" spans="15:38" ht="15.75" customHeight="1" outlineLevel="1">
      <c r="O3" s="2"/>
      <c r="P3" s="2"/>
      <c r="Q3" s="2"/>
      <c r="R3" s="2"/>
      <c r="S3" s="2"/>
      <c r="T3" s="2"/>
      <c r="U3" s="2"/>
      <c r="V3" s="2"/>
      <c r="W3" s="2"/>
      <c r="X3" s="2"/>
      <c r="Y3" s="2"/>
      <c r="Z3" s="2"/>
      <c r="AA3" s="2"/>
      <c r="AB3" s="2"/>
      <c r="AC3" s="2"/>
      <c r="AL3" s="15" t="s">
        <v>867</v>
      </c>
    </row>
    <row r="4" spans="1:38" ht="15.75" customHeight="1" outlineLevel="1">
      <c r="A4" s="312" t="s">
        <v>96</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row>
    <row r="5" spans="1:38" ht="15.75" customHeight="1" outlineLevel="1">
      <c r="A5" s="263" t="s">
        <v>258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1:38" ht="15.75" customHeight="1" outlineLevel="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row>
    <row r="7" spans="1:67" ht="15.75" customHeight="1" outlineLevel="1">
      <c r="A7" s="262" t="s">
        <v>306</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row>
    <row r="8" spans="1:67" ht="15.75" customHeight="1" outlineLevel="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row>
    <row r="9" spans="1:67" ht="15.75" customHeight="1" outlineLevel="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row>
    <row r="10" spans="1:58" ht="15.75" customHeight="1" outlineLevel="1">
      <c r="A10" s="259" t="s">
        <v>515</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46"/>
      <c r="AN10" s="46"/>
      <c r="AO10" s="46"/>
      <c r="AP10" s="46"/>
      <c r="AQ10" s="46"/>
      <c r="AR10" s="46"/>
      <c r="AS10" s="46"/>
      <c r="AT10" s="46"/>
      <c r="AU10" s="46"/>
      <c r="AV10" s="46"/>
      <c r="AW10" s="46"/>
      <c r="AX10" s="46"/>
      <c r="AY10" s="46"/>
      <c r="AZ10" s="46"/>
      <c r="BA10" s="46"/>
      <c r="BB10" s="46"/>
      <c r="BC10" s="46"/>
      <c r="BD10" s="46"/>
      <c r="BE10" s="46"/>
      <c r="BF10" s="46"/>
    </row>
    <row r="11" spans="1:50" ht="15.75" customHeight="1" outlineLevel="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96"/>
      <c r="AN11" s="96"/>
      <c r="AO11" s="96"/>
      <c r="AP11" s="96"/>
      <c r="AQ11" s="96"/>
      <c r="AR11" s="96"/>
      <c r="AS11" s="96"/>
      <c r="AT11" s="96"/>
      <c r="AU11" s="96"/>
      <c r="AV11" s="96"/>
      <c r="AW11" s="96"/>
      <c r="AX11" s="96"/>
    </row>
    <row r="12" spans="1:67" ht="15.75" customHeight="1" outlineLevel="1">
      <c r="A12" s="313" t="s">
        <v>514</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row>
    <row r="13" spans="1:67" ht="15.75" customHeight="1" outlineLevel="1">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row>
    <row r="14" spans="1:58" ht="15.75" customHeight="1" outlineLevel="1">
      <c r="A14" s="311"/>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13"/>
      <c r="AN14" s="13"/>
      <c r="AO14" s="13"/>
      <c r="AP14" s="13"/>
      <c r="AQ14" s="13"/>
      <c r="AR14" s="13"/>
      <c r="AS14" s="13"/>
      <c r="AT14" s="13"/>
      <c r="AU14" s="13"/>
      <c r="AV14" s="13"/>
      <c r="AW14" s="13"/>
      <c r="AX14" s="13"/>
      <c r="AY14" s="13"/>
      <c r="AZ14" s="13"/>
      <c r="BA14" s="13"/>
      <c r="BB14" s="13"/>
      <c r="BC14" s="13"/>
      <c r="BD14" s="13"/>
      <c r="BE14" s="13"/>
      <c r="BF14" s="13"/>
    </row>
    <row r="15" spans="1:59" ht="19.5" customHeight="1">
      <c r="A15" s="308" t="s">
        <v>727</v>
      </c>
      <c r="B15" s="300" t="s">
        <v>567</v>
      </c>
      <c r="C15" s="300" t="s">
        <v>540</v>
      </c>
      <c r="D15" s="307" t="s">
        <v>26</v>
      </c>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23"/>
      <c r="AN15" s="23"/>
      <c r="AO15" s="23"/>
      <c r="AP15" s="23"/>
      <c r="AQ15" s="23"/>
      <c r="AR15" s="23"/>
      <c r="AS15" s="23"/>
      <c r="AT15" s="23"/>
      <c r="AU15" s="23"/>
      <c r="AV15" s="23"/>
      <c r="AW15" s="23"/>
      <c r="AX15" s="23"/>
      <c r="AY15" s="23"/>
      <c r="AZ15" s="23"/>
      <c r="BA15" s="23"/>
      <c r="BB15" s="23"/>
      <c r="BC15" s="23"/>
      <c r="BD15" s="23"/>
      <c r="BE15" s="23"/>
      <c r="BF15" s="23"/>
      <c r="BG15" s="23"/>
    </row>
    <row r="16" spans="1:42" ht="43.5" customHeight="1">
      <c r="A16" s="309"/>
      <c r="B16" s="300"/>
      <c r="C16" s="300"/>
      <c r="D16" s="307" t="s">
        <v>543</v>
      </c>
      <c r="E16" s="307"/>
      <c r="F16" s="307"/>
      <c r="G16" s="307"/>
      <c r="H16" s="307"/>
      <c r="I16" s="307"/>
      <c r="J16" s="307"/>
      <c r="K16" s="307" t="s">
        <v>544</v>
      </c>
      <c r="L16" s="307"/>
      <c r="M16" s="307"/>
      <c r="N16" s="307"/>
      <c r="O16" s="307"/>
      <c r="P16" s="307"/>
      <c r="Q16" s="307"/>
      <c r="R16" s="307" t="s">
        <v>545</v>
      </c>
      <c r="S16" s="307"/>
      <c r="T16" s="307"/>
      <c r="U16" s="307"/>
      <c r="V16" s="307"/>
      <c r="W16" s="307"/>
      <c r="X16" s="307"/>
      <c r="Y16" s="307" t="s">
        <v>546</v>
      </c>
      <c r="Z16" s="307"/>
      <c r="AA16" s="307"/>
      <c r="AB16" s="307"/>
      <c r="AC16" s="307"/>
      <c r="AD16" s="307"/>
      <c r="AE16" s="307"/>
      <c r="AF16" s="300" t="s">
        <v>913</v>
      </c>
      <c r="AG16" s="300"/>
      <c r="AH16" s="300"/>
      <c r="AI16" s="300"/>
      <c r="AJ16" s="300"/>
      <c r="AK16" s="300"/>
      <c r="AL16" s="300"/>
      <c r="AM16" s="23"/>
      <c r="AN16" s="23"/>
      <c r="AO16" s="23"/>
      <c r="AP16" s="23"/>
    </row>
    <row r="17" spans="1:38" ht="43.5" customHeight="1">
      <c r="A17" s="309"/>
      <c r="B17" s="300"/>
      <c r="C17" s="300"/>
      <c r="D17" s="116" t="s">
        <v>593</v>
      </c>
      <c r="E17" s="307" t="s">
        <v>592</v>
      </c>
      <c r="F17" s="307"/>
      <c r="G17" s="307"/>
      <c r="H17" s="307"/>
      <c r="I17" s="307"/>
      <c r="J17" s="307"/>
      <c r="K17" s="116" t="s">
        <v>593</v>
      </c>
      <c r="L17" s="300" t="s">
        <v>592</v>
      </c>
      <c r="M17" s="300"/>
      <c r="N17" s="300"/>
      <c r="O17" s="300"/>
      <c r="P17" s="300"/>
      <c r="Q17" s="300"/>
      <c r="R17" s="116" t="s">
        <v>593</v>
      </c>
      <c r="S17" s="300" t="s">
        <v>592</v>
      </c>
      <c r="T17" s="300"/>
      <c r="U17" s="300"/>
      <c r="V17" s="300"/>
      <c r="W17" s="300"/>
      <c r="X17" s="300"/>
      <c r="Y17" s="116" t="s">
        <v>593</v>
      </c>
      <c r="Z17" s="300" t="s">
        <v>592</v>
      </c>
      <c r="AA17" s="300"/>
      <c r="AB17" s="300"/>
      <c r="AC17" s="300"/>
      <c r="AD17" s="300"/>
      <c r="AE17" s="300"/>
      <c r="AF17" s="116" t="s">
        <v>593</v>
      </c>
      <c r="AG17" s="300" t="s">
        <v>592</v>
      </c>
      <c r="AH17" s="300"/>
      <c r="AI17" s="300"/>
      <c r="AJ17" s="300"/>
      <c r="AK17" s="300"/>
      <c r="AL17" s="300"/>
    </row>
    <row r="18" spans="1:38" ht="87.75" customHeight="1">
      <c r="A18" s="310"/>
      <c r="B18" s="300"/>
      <c r="C18" s="300"/>
      <c r="D18" s="90" t="s">
        <v>560</v>
      </c>
      <c r="E18" s="90" t="s">
        <v>560</v>
      </c>
      <c r="F18" s="83" t="s">
        <v>541</v>
      </c>
      <c r="G18" s="83" t="s">
        <v>542</v>
      </c>
      <c r="H18" s="83" t="s">
        <v>869</v>
      </c>
      <c r="I18" s="83" t="s">
        <v>538</v>
      </c>
      <c r="J18" s="83" t="s">
        <v>707</v>
      </c>
      <c r="K18" s="90" t="s">
        <v>560</v>
      </c>
      <c r="L18" s="90" t="s">
        <v>560</v>
      </c>
      <c r="M18" s="83" t="s">
        <v>541</v>
      </c>
      <c r="N18" s="83" t="s">
        <v>542</v>
      </c>
      <c r="O18" s="83" t="s">
        <v>869</v>
      </c>
      <c r="P18" s="83" t="s">
        <v>538</v>
      </c>
      <c r="Q18" s="83" t="s">
        <v>707</v>
      </c>
      <c r="R18" s="90" t="s">
        <v>560</v>
      </c>
      <c r="S18" s="90" t="s">
        <v>560</v>
      </c>
      <c r="T18" s="83" t="s">
        <v>541</v>
      </c>
      <c r="U18" s="83" t="s">
        <v>542</v>
      </c>
      <c r="V18" s="83" t="s">
        <v>869</v>
      </c>
      <c r="W18" s="83" t="s">
        <v>538</v>
      </c>
      <c r="X18" s="83" t="s">
        <v>707</v>
      </c>
      <c r="Y18" s="90" t="s">
        <v>560</v>
      </c>
      <c r="Z18" s="90" t="s">
        <v>560</v>
      </c>
      <c r="AA18" s="83" t="s">
        <v>541</v>
      </c>
      <c r="AB18" s="83" t="s">
        <v>542</v>
      </c>
      <c r="AC18" s="83" t="s">
        <v>869</v>
      </c>
      <c r="AD18" s="83" t="s">
        <v>538</v>
      </c>
      <c r="AE18" s="83" t="s">
        <v>707</v>
      </c>
      <c r="AF18" s="90" t="s">
        <v>560</v>
      </c>
      <c r="AG18" s="90" t="s">
        <v>560</v>
      </c>
      <c r="AH18" s="83" t="s">
        <v>541</v>
      </c>
      <c r="AI18" s="83" t="s">
        <v>542</v>
      </c>
      <c r="AJ18" s="83" t="s">
        <v>869</v>
      </c>
      <c r="AK18" s="83" t="s">
        <v>538</v>
      </c>
      <c r="AL18" s="83" t="s">
        <v>707</v>
      </c>
    </row>
    <row r="19" spans="1:38" ht="15.75">
      <c r="A19" s="115">
        <v>1</v>
      </c>
      <c r="B19" s="115">
        <v>2</v>
      </c>
      <c r="C19" s="115">
        <v>3</v>
      </c>
      <c r="D19" s="134" t="s">
        <v>650</v>
      </c>
      <c r="E19" s="134" t="s">
        <v>651</v>
      </c>
      <c r="F19" s="134" t="s">
        <v>652</v>
      </c>
      <c r="G19" s="134" t="s">
        <v>653</v>
      </c>
      <c r="H19" s="134" t="s">
        <v>654</v>
      </c>
      <c r="I19" s="134" t="s">
        <v>655</v>
      </c>
      <c r="J19" s="134" t="s">
        <v>734</v>
      </c>
      <c r="K19" s="134" t="s">
        <v>735</v>
      </c>
      <c r="L19" s="134" t="s">
        <v>736</v>
      </c>
      <c r="M19" s="134" t="s">
        <v>737</v>
      </c>
      <c r="N19" s="134" t="s">
        <v>738</v>
      </c>
      <c r="O19" s="134" t="s">
        <v>739</v>
      </c>
      <c r="P19" s="134" t="s">
        <v>740</v>
      </c>
      <c r="Q19" s="134" t="s">
        <v>741</v>
      </c>
      <c r="R19" s="134" t="s">
        <v>744</v>
      </c>
      <c r="S19" s="134" t="s">
        <v>745</v>
      </c>
      <c r="T19" s="134" t="s">
        <v>746</v>
      </c>
      <c r="U19" s="134" t="s">
        <v>747</v>
      </c>
      <c r="V19" s="134" t="s">
        <v>748</v>
      </c>
      <c r="W19" s="134" t="s">
        <v>749</v>
      </c>
      <c r="X19" s="134" t="s">
        <v>27</v>
      </c>
      <c r="Y19" s="134" t="s">
        <v>750</v>
      </c>
      <c r="Z19" s="134" t="s">
        <v>751</v>
      </c>
      <c r="AA19" s="134" t="s">
        <v>752</v>
      </c>
      <c r="AB19" s="134" t="s">
        <v>753</v>
      </c>
      <c r="AC19" s="134" t="s">
        <v>754</v>
      </c>
      <c r="AD19" s="134" t="s">
        <v>755</v>
      </c>
      <c r="AE19" s="134" t="s">
        <v>28</v>
      </c>
      <c r="AF19" s="134" t="s">
        <v>641</v>
      </c>
      <c r="AG19" s="134" t="s">
        <v>644</v>
      </c>
      <c r="AH19" s="134" t="s">
        <v>660</v>
      </c>
      <c r="AI19" s="134" t="s">
        <v>663</v>
      </c>
      <c r="AJ19" s="134" t="s">
        <v>666</v>
      </c>
      <c r="AK19" s="134" t="s">
        <v>667</v>
      </c>
      <c r="AL19" s="134" t="s">
        <v>668</v>
      </c>
    </row>
    <row r="20" spans="1:38" ht="30" customHeight="1">
      <c r="A20" s="153" t="s">
        <v>465</v>
      </c>
      <c r="B20" s="154" t="s">
        <v>466</v>
      </c>
      <c r="C20" s="187"/>
      <c r="D20" s="99"/>
      <c r="E20" s="99"/>
      <c r="F20" s="99"/>
      <c r="G20" s="99"/>
      <c r="H20" s="99"/>
      <c r="I20" s="99"/>
      <c r="J20" s="99"/>
      <c r="K20" s="99"/>
      <c r="L20" s="99"/>
      <c r="M20" s="99"/>
      <c r="N20" s="99"/>
      <c r="O20" s="99"/>
      <c r="P20" s="99"/>
      <c r="Q20" s="99"/>
      <c r="R20" s="99"/>
      <c r="S20" s="99"/>
      <c r="T20" s="99"/>
      <c r="U20" s="99"/>
      <c r="V20" s="99"/>
      <c r="W20" s="99"/>
      <c r="X20" s="99"/>
      <c r="Y20" s="99"/>
      <c r="Z20" s="198">
        <v>31.972</v>
      </c>
      <c r="AA20" s="212">
        <v>4.52</v>
      </c>
      <c r="AB20" s="212">
        <v>0</v>
      </c>
      <c r="AC20" s="212">
        <v>0</v>
      </c>
      <c r="AD20" s="212">
        <v>0</v>
      </c>
      <c r="AE20" s="212">
        <v>0</v>
      </c>
      <c r="AF20" s="99"/>
      <c r="AG20" s="198">
        <v>31.972</v>
      </c>
      <c r="AH20" s="212">
        <v>4.52</v>
      </c>
      <c r="AI20" s="212">
        <v>0</v>
      </c>
      <c r="AJ20" s="212">
        <v>0</v>
      </c>
      <c r="AK20" s="212">
        <v>0</v>
      </c>
      <c r="AL20" s="212">
        <v>0</v>
      </c>
    </row>
    <row r="21" spans="1:38" s="214" customFormat="1" ht="30" customHeight="1">
      <c r="A21" s="155" t="s">
        <v>467</v>
      </c>
      <c r="B21" s="156" t="s">
        <v>468</v>
      </c>
      <c r="C21" s="182"/>
      <c r="D21" s="201"/>
      <c r="E21" s="201"/>
      <c r="F21" s="201"/>
      <c r="G21" s="201"/>
      <c r="H21" s="201"/>
      <c r="I21" s="201"/>
      <c r="J21" s="201"/>
      <c r="K21" s="201"/>
      <c r="L21" s="201"/>
      <c r="M21" s="201"/>
      <c r="N21" s="201"/>
      <c r="O21" s="201"/>
      <c r="P21" s="201"/>
      <c r="Q21" s="201"/>
      <c r="R21" s="201"/>
      <c r="S21" s="201"/>
      <c r="T21" s="201"/>
      <c r="U21" s="201"/>
      <c r="V21" s="201"/>
      <c r="W21" s="201"/>
      <c r="X21" s="201"/>
      <c r="Y21" s="201"/>
      <c r="Z21" s="206">
        <v>0</v>
      </c>
      <c r="AA21" s="205">
        <v>0</v>
      </c>
      <c r="AB21" s="205">
        <v>0</v>
      </c>
      <c r="AC21" s="205">
        <v>0</v>
      </c>
      <c r="AD21" s="205">
        <v>0</v>
      </c>
      <c r="AE21" s="205">
        <v>0</v>
      </c>
      <c r="AF21" s="201"/>
      <c r="AG21" s="206">
        <v>0</v>
      </c>
      <c r="AH21" s="205">
        <v>0</v>
      </c>
      <c r="AI21" s="205">
        <v>0</v>
      </c>
      <c r="AJ21" s="205">
        <v>0</v>
      </c>
      <c r="AK21" s="205">
        <v>0</v>
      </c>
      <c r="AL21" s="205">
        <v>0</v>
      </c>
    </row>
    <row r="22" spans="1:38" s="217" customFormat="1" ht="39.75" customHeight="1">
      <c r="A22" s="158" t="s">
        <v>469</v>
      </c>
      <c r="B22" s="159" t="s">
        <v>470</v>
      </c>
      <c r="C22" s="180"/>
      <c r="D22" s="202"/>
      <c r="E22" s="202"/>
      <c r="F22" s="202"/>
      <c r="G22" s="202"/>
      <c r="H22" s="202"/>
      <c r="I22" s="202"/>
      <c r="J22" s="202"/>
      <c r="K22" s="202"/>
      <c r="L22" s="202"/>
      <c r="M22" s="202"/>
      <c r="N22" s="202"/>
      <c r="O22" s="202"/>
      <c r="P22" s="202"/>
      <c r="Q22" s="202"/>
      <c r="R22" s="202"/>
      <c r="S22" s="202"/>
      <c r="T22" s="202"/>
      <c r="U22" s="202"/>
      <c r="V22" s="202"/>
      <c r="W22" s="202"/>
      <c r="X22" s="202"/>
      <c r="Y22" s="202"/>
      <c r="Z22" s="208">
        <v>21.819</v>
      </c>
      <c r="AA22" s="207">
        <v>0.8</v>
      </c>
      <c r="AB22" s="207">
        <v>0</v>
      </c>
      <c r="AC22" s="207">
        <v>0</v>
      </c>
      <c r="AD22" s="207">
        <v>0</v>
      </c>
      <c r="AE22" s="207">
        <v>0</v>
      </c>
      <c r="AF22" s="202"/>
      <c r="AG22" s="208">
        <v>21.819</v>
      </c>
      <c r="AH22" s="207">
        <v>0.8</v>
      </c>
      <c r="AI22" s="207">
        <v>0</v>
      </c>
      <c r="AJ22" s="207">
        <v>0</v>
      </c>
      <c r="AK22" s="207">
        <v>0</v>
      </c>
      <c r="AL22" s="207">
        <v>0</v>
      </c>
    </row>
    <row r="23" spans="1:38" s="227" customFormat="1" ht="60" customHeight="1">
      <c r="A23" s="161" t="s">
        <v>471</v>
      </c>
      <c r="B23" s="162" t="s">
        <v>472</v>
      </c>
      <c r="C23" s="188"/>
      <c r="D23" s="232"/>
      <c r="E23" s="232"/>
      <c r="F23" s="232"/>
      <c r="G23" s="232"/>
      <c r="H23" s="232"/>
      <c r="I23" s="232"/>
      <c r="J23" s="232"/>
      <c r="K23" s="232"/>
      <c r="L23" s="232"/>
      <c r="M23" s="232"/>
      <c r="N23" s="232"/>
      <c r="O23" s="232"/>
      <c r="P23" s="232"/>
      <c r="Q23" s="232"/>
      <c r="R23" s="232"/>
      <c r="S23" s="232"/>
      <c r="T23" s="232"/>
      <c r="U23" s="232"/>
      <c r="V23" s="232"/>
      <c r="W23" s="232"/>
      <c r="X23" s="232"/>
      <c r="Y23" s="232"/>
      <c r="Z23" s="240"/>
      <c r="AA23" s="242"/>
      <c r="AB23" s="242"/>
      <c r="AC23" s="242"/>
      <c r="AD23" s="242"/>
      <c r="AE23" s="242"/>
      <c r="AF23" s="232"/>
      <c r="AG23" s="240"/>
      <c r="AH23" s="242"/>
      <c r="AI23" s="242"/>
      <c r="AJ23" s="242"/>
      <c r="AK23" s="242"/>
      <c r="AL23" s="242"/>
    </row>
    <row r="24" spans="1:38" s="215" customFormat="1" ht="39.75" customHeight="1">
      <c r="A24" s="164" t="s">
        <v>473</v>
      </c>
      <c r="B24" s="165" t="s">
        <v>474</v>
      </c>
      <c r="C24" s="189"/>
      <c r="D24" s="203"/>
      <c r="E24" s="203"/>
      <c r="F24" s="203"/>
      <c r="G24" s="203"/>
      <c r="H24" s="203"/>
      <c r="I24" s="203"/>
      <c r="J24" s="203"/>
      <c r="K24" s="203"/>
      <c r="L24" s="203"/>
      <c r="M24" s="203"/>
      <c r="N24" s="203"/>
      <c r="O24" s="203"/>
      <c r="P24" s="203"/>
      <c r="Q24" s="203"/>
      <c r="R24" s="203"/>
      <c r="S24" s="203"/>
      <c r="T24" s="203"/>
      <c r="U24" s="203"/>
      <c r="V24" s="203"/>
      <c r="W24" s="203"/>
      <c r="X24" s="203"/>
      <c r="Y24" s="203"/>
      <c r="Z24" s="209">
        <v>10.153</v>
      </c>
      <c r="AA24" s="210">
        <v>3.7199999999999998</v>
      </c>
      <c r="AB24" s="210">
        <v>0</v>
      </c>
      <c r="AC24" s="210">
        <v>0</v>
      </c>
      <c r="AD24" s="210">
        <v>0</v>
      </c>
      <c r="AE24" s="210">
        <v>0</v>
      </c>
      <c r="AF24" s="203"/>
      <c r="AG24" s="209">
        <v>10.153</v>
      </c>
      <c r="AH24" s="210">
        <v>3.7199999999999998</v>
      </c>
      <c r="AI24" s="210">
        <v>0</v>
      </c>
      <c r="AJ24" s="210">
        <v>0</v>
      </c>
      <c r="AK24" s="210">
        <v>0</v>
      </c>
      <c r="AL24" s="210">
        <v>0</v>
      </c>
    </row>
    <row r="25" spans="1:38" s="230" customFormat="1" ht="39.75" customHeight="1">
      <c r="A25" s="170" t="s">
        <v>475</v>
      </c>
      <c r="B25" s="171" t="s">
        <v>476</v>
      </c>
      <c r="C25" s="190"/>
      <c r="D25" s="233"/>
      <c r="E25" s="233"/>
      <c r="F25" s="233"/>
      <c r="G25" s="233"/>
      <c r="H25" s="233"/>
      <c r="I25" s="233"/>
      <c r="J25" s="233"/>
      <c r="K25" s="233"/>
      <c r="L25" s="233"/>
      <c r="M25" s="233"/>
      <c r="N25" s="233"/>
      <c r="O25" s="233"/>
      <c r="P25" s="233"/>
      <c r="Q25" s="233"/>
      <c r="R25" s="233"/>
      <c r="S25" s="233"/>
      <c r="T25" s="233"/>
      <c r="U25" s="233"/>
      <c r="V25" s="233"/>
      <c r="W25" s="233"/>
      <c r="X25" s="233"/>
      <c r="Y25" s="233"/>
      <c r="Z25" s="241"/>
      <c r="AA25" s="243"/>
      <c r="AB25" s="243"/>
      <c r="AC25" s="243"/>
      <c r="AD25" s="243"/>
      <c r="AE25" s="243"/>
      <c r="AF25" s="233"/>
      <c r="AG25" s="241"/>
      <c r="AH25" s="243"/>
      <c r="AI25" s="243"/>
      <c r="AJ25" s="243"/>
      <c r="AK25" s="243"/>
      <c r="AL25" s="243"/>
    </row>
    <row r="26" spans="1:38" s="216" customFormat="1" ht="30" customHeight="1">
      <c r="A26" s="167" t="s">
        <v>477</v>
      </c>
      <c r="B26" s="168" t="s">
        <v>481</v>
      </c>
      <c r="C26" s="186"/>
      <c r="D26" s="204"/>
      <c r="E26" s="204"/>
      <c r="F26" s="204"/>
      <c r="G26" s="204"/>
      <c r="H26" s="204"/>
      <c r="I26" s="204"/>
      <c r="J26" s="204"/>
      <c r="K26" s="204"/>
      <c r="L26" s="204"/>
      <c r="M26" s="204"/>
      <c r="N26" s="204"/>
      <c r="O26" s="204"/>
      <c r="P26" s="204"/>
      <c r="Q26" s="204"/>
      <c r="R26" s="204"/>
      <c r="S26" s="204"/>
      <c r="T26" s="204"/>
      <c r="U26" s="204"/>
      <c r="V26" s="204"/>
      <c r="W26" s="204"/>
      <c r="X26" s="204"/>
      <c r="Y26" s="204"/>
      <c r="Z26" s="213">
        <v>0</v>
      </c>
      <c r="AA26" s="211">
        <v>0</v>
      </c>
      <c r="AB26" s="211">
        <v>0</v>
      </c>
      <c r="AC26" s="211">
        <v>0</v>
      </c>
      <c r="AD26" s="211">
        <v>0</v>
      </c>
      <c r="AE26" s="211">
        <v>0</v>
      </c>
      <c r="AF26" s="204"/>
      <c r="AG26" s="213">
        <v>0</v>
      </c>
      <c r="AH26" s="211">
        <v>0</v>
      </c>
      <c r="AI26" s="211">
        <v>0</v>
      </c>
      <c r="AJ26" s="211">
        <v>0</v>
      </c>
      <c r="AK26" s="211">
        <v>0</v>
      </c>
      <c r="AL26" s="211">
        <v>0</v>
      </c>
    </row>
    <row r="27" spans="1:38" ht="30" customHeight="1">
      <c r="A27" s="153"/>
      <c r="B27" s="154"/>
      <c r="C27" s="187"/>
      <c r="D27" s="99"/>
      <c r="E27" s="99"/>
      <c r="F27" s="99"/>
      <c r="G27" s="99"/>
      <c r="H27" s="99"/>
      <c r="I27" s="99"/>
      <c r="J27" s="99"/>
      <c r="K27" s="99"/>
      <c r="L27" s="99"/>
      <c r="M27" s="99"/>
      <c r="N27" s="99"/>
      <c r="O27" s="99"/>
      <c r="P27" s="99"/>
      <c r="Q27" s="99"/>
      <c r="R27" s="99"/>
      <c r="S27" s="99"/>
      <c r="T27" s="99"/>
      <c r="U27" s="99"/>
      <c r="V27" s="99"/>
      <c r="W27" s="99"/>
      <c r="X27" s="99"/>
      <c r="Y27" s="99"/>
      <c r="Z27" s="198"/>
      <c r="AA27" s="212"/>
      <c r="AB27" s="212"/>
      <c r="AC27" s="212"/>
      <c r="AD27" s="212"/>
      <c r="AE27" s="212"/>
      <c r="AF27" s="99"/>
      <c r="AG27" s="99"/>
      <c r="AH27" s="99"/>
      <c r="AI27" s="99"/>
      <c r="AJ27" s="99"/>
      <c r="AK27" s="99"/>
      <c r="AL27" s="99"/>
    </row>
    <row r="28" spans="1:38" ht="30" customHeight="1">
      <c r="A28" s="153" t="s">
        <v>326</v>
      </c>
      <c r="B28" s="154" t="s">
        <v>358</v>
      </c>
      <c r="C28" s="187"/>
      <c r="D28" s="99"/>
      <c r="E28" s="99"/>
      <c r="F28" s="99"/>
      <c r="G28" s="99"/>
      <c r="H28" s="99"/>
      <c r="I28" s="99"/>
      <c r="J28" s="99"/>
      <c r="K28" s="99"/>
      <c r="L28" s="99"/>
      <c r="M28" s="99"/>
      <c r="N28" s="99"/>
      <c r="O28" s="99"/>
      <c r="P28" s="99"/>
      <c r="Q28" s="99"/>
      <c r="R28" s="99"/>
      <c r="S28" s="99"/>
      <c r="T28" s="99"/>
      <c r="U28" s="99"/>
      <c r="V28" s="99"/>
      <c r="W28" s="99"/>
      <c r="X28" s="99"/>
      <c r="Y28" s="99"/>
      <c r="Z28" s="198"/>
      <c r="AA28" s="212"/>
      <c r="AB28" s="212"/>
      <c r="AC28" s="212"/>
      <c r="AD28" s="212"/>
      <c r="AE28" s="212"/>
      <c r="AF28" s="99"/>
      <c r="AG28" s="99"/>
      <c r="AH28" s="99"/>
      <c r="AI28" s="99"/>
      <c r="AJ28" s="99"/>
      <c r="AK28" s="99"/>
      <c r="AL28" s="99"/>
    </row>
    <row r="29" spans="1:38" ht="30" customHeight="1">
      <c r="A29" s="153" t="s">
        <v>327</v>
      </c>
      <c r="B29" s="154" t="s">
        <v>482</v>
      </c>
      <c r="C29" s="187"/>
      <c r="D29" s="99"/>
      <c r="E29" s="99"/>
      <c r="F29" s="99"/>
      <c r="G29" s="99"/>
      <c r="H29" s="99"/>
      <c r="I29" s="99"/>
      <c r="J29" s="99"/>
      <c r="K29" s="99"/>
      <c r="L29" s="99"/>
      <c r="M29" s="99"/>
      <c r="N29" s="99"/>
      <c r="O29" s="99"/>
      <c r="P29" s="99"/>
      <c r="Q29" s="99"/>
      <c r="R29" s="99"/>
      <c r="S29" s="99"/>
      <c r="T29" s="99"/>
      <c r="U29" s="99"/>
      <c r="V29" s="99"/>
      <c r="W29" s="99"/>
      <c r="X29" s="99"/>
      <c r="Y29" s="99"/>
      <c r="Z29" s="198"/>
      <c r="AA29" s="212"/>
      <c r="AB29" s="212"/>
      <c r="AC29" s="212"/>
      <c r="AD29" s="212"/>
      <c r="AE29" s="212"/>
      <c r="AF29" s="99"/>
      <c r="AG29" s="99"/>
      <c r="AH29" s="99"/>
      <c r="AI29" s="99"/>
      <c r="AJ29" s="99"/>
      <c r="AK29" s="99"/>
      <c r="AL29" s="99"/>
    </row>
    <row r="30" spans="1:38" ht="39.75" customHeight="1">
      <c r="A30" s="153" t="s">
        <v>329</v>
      </c>
      <c r="B30" s="154" t="s">
        <v>483</v>
      </c>
      <c r="C30" s="187"/>
      <c r="D30" s="99"/>
      <c r="E30" s="99"/>
      <c r="F30" s="99"/>
      <c r="G30" s="99"/>
      <c r="H30" s="99"/>
      <c r="I30" s="99"/>
      <c r="J30" s="99"/>
      <c r="K30" s="99"/>
      <c r="L30" s="99"/>
      <c r="M30" s="99"/>
      <c r="N30" s="99"/>
      <c r="O30" s="99"/>
      <c r="P30" s="99"/>
      <c r="Q30" s="99"/>
      <c r="R30" s="99"/>
      <c r="S30" s="99"/>
      <c r="T30" s="99"/>
      <c r="U30" s="99"/>
      <c r="V30" s="99"/>
      <c r="W30" s="99"/>
      <c r="X30" s="99"/>
      <c r="Y30" s="99"/>
      <c r="Z30" s="198"/>
      <c r="AA30" s="212"/>
      <c r="AB30" s="212"/>
      <c r="AC30" s="212"/>
      <c r="AD30" s="212"/>
      <c r="AE30" s="212"/>
      <c r="AF30" s="99"/>
      <c r="AG30" s="99"/>
      <c r="AH30" s="99"/>
      <c r="AI30" s="99"/>
      <c r="AJ30" s="99"/>
      <c r="AK30" s="99"/>
      <c r="AL30" s="99"/>
    </row>
    <row r="31" spans="1:38" ht="60" customHeight="1" hidden="1" outlineLevel="1">
      <c r="A31" s="153" t="s">
        <v>359</v>
      </c>
      <c r="B31" s="154" t="s">
        <v>484</v>
      </c>
      <c r="C31" s="187"/>
      <c r="D31" s="99"/>
      <c r="E31" s="99"/>
      <c r="F31" s="99"/>
      <c r="G31" s="99"/>
      <c r="H31" s="99"/>
      <c r="I31" s="99"/>
      <c r="J31" s="99"/>
      <c r="K31" s="99"/>
      <c r="L31" s="99"/>
      <c r="M31" s="99"/>
      <c r="N31" s="99"/>
      <c r="O31" s="99"/>
      <c r="P31" s="99"/>
      <c r="Q31" s="99"/>
      <c r="R31" s="99"/>
      <c r="S31" s="99"/>
      <c r="T31" s="99"/>
      <c r="U31" s="99"/>
      <c r="V31" s="99"/>
      <c r="W31" s="99"/>
      <c r="X31" s="99"/>
      <c r="Y31" s="99"/>
      <c r="Z31" s="198"/>
      <c r="AA31" s="212"/>
      <c r="AB31" s="212"/>
      <c r="AC31" s="212"/>
      <c r="AD31" s="212"/>
      <c r="AE31" s="212"/>
      <c r="AF31" s="99"/>
      <c r="AG31" s="99"/>
      <c r="AH31" s="99"/>
      <c r="AI31" s="99"/>
      <c r="AJ31" s="99"/>
      <c r="AK31" s="99"/>
      <c r="AL31" s="99"/>
    </row>
    <row r="32" spans="1:38" ht="60" customHeight="1" hidden="1" outlineLevel="1">
      <c r="A32" s="153" t="s">
        <v>360</v>
      </c>
      <c r="B32" s="154" t="s">
        <v>485</v>
      </c>
      <c r="C32" s="187"/>
      <c r="D32" s="99"/>
      <c r="E32" s="99"/>
      <c r="F32" s="99"/>
      <c r="G32" s="99"/>
      <c r="H32" s="99"/>
      <c r="I32" s="99"/>
      <c r="J32" s="99"/>
      <c r="K32" s="99"/>
      <c r="L32" s="99"/>
      <c r="M32" s="99"/>
      <c r="N32" s="99"/>
      <c r="O32" s="99"/>
      <c r="P32" s="99"/>
      <c r="Q32" s="99"/>
      <c r="R32" s="99"/>
      <c r="S32" s="99"/>
      <c r="T32" s="99"/>
      <c r="U32" s="99"/>
      <c r="V32" s="99"/>
      <c r="W32" s="99"/>
      <c r="X32" s="99"/>
      <c r="Y32" s="99"/>
      <c r="Z32" s="198"/>
      <c r="AA32" s="212"/>
      <c r="AB32" s="212"/>
      <c r="AC32" s="212"/>
      <c r="AD32" s="212"/>
      <c r="AE32" s="212"/>
      <c r="AF32" s="99"/>
      <c r="AG32" s="99"/>
      <c r="AH32" s="99"/>
      <c r="AI32" s="99"/>
      <c r="AJ32" s="99"/>
      <c r="AK32" s="99"/>
      <c r="AL32" s="99"/>
    </row>
    <row r="33" spans="1:38" ht="39.75" customHeight="1" hidden="1" outlineLevel="1">
      <c r="A33" s="153" t="s">
        <v>361</v>
      </c>
      <c r="B33" s="154" t="s">
        <v>486</v>
      </c>
      <c r="C33" s="187"/>
      <c r="D33" s="99"/>
      <c r="E33" s="99"/>
      <c r="F33" s="99"/>
      <c r="G33" s="99"/>
      <c r="H33" s="99"/>
      <c r="I33" s="99"/>
      <c r="J33" s="99"/>
      <c r="K33" s="99"/>
      <c r="L33" s="99"/>
      <c r="M33" s="99"/>
      <c r="N33" s="99"/>
      <c r="O33" s="99"/>
      <c r="P33" s="99"/>
      <c r="Q33" s="99"/>
      <c r="R33" s="99"/>
      <c r="S33" s="99"/>
      <c r="T33" s="99"/>
      <c r="U33" s="99"/>
      <c r="V33" s="99"/>
      <c r="W33" s="99"/>
      <c r="X33" s="99"/>
      <c r="Y33" s="99"/>
      <c r="Z33" s="198"/>
      <c r="AA33" s="212"/>
      <c r="AB33" s="212"/>
      <c r="AC33" s="212"/>
      <c r="AD33" s="212"/>
      <c r="AE33" s="212"/>
      <c r="AF33" s="99"/>
      <c r="AG33" s="99"/>
      <c r="AH33" s="99"/>
      <c r="AI33" s="99"/>
      <c r="AJ33" s="99"/>
      <c r="AK33" s="99"/>
      <c r="AL33" s="99"/>
    </row>
    <row r="34" spans="1:38" ht="30" customHeight="1" hidden="1" outlineLevel="1">
      <c r="A34" s="155" t="s">
        <v>361</v>
      </c>
      <c r="B34" s="156" t="s">
        <v>487</v>
      </c>
      <c r="C34" s="182"/>
      <c r="D34" s="99"/>
      <c r="E34" s="99"/>
      <c r="F34" s="99"/>
      <c r="G34" s="99"/>
      <c r="H34" s="99"/>
      <c r="I34" s="99"/>
      <c r="J34" s="99"/>
      <c r="K34" s="99"/>
      <c r="L34" s="99"/>
      <c r="M34" s="99"/>
      <c r="N34" s="99"/>
      <c r="O34" s="99"/>
      <c r="P34" s="99"/>
      <c r="Q34" s="99"/>
      <c r="R34" s="99"/>
      <c r="S34" s="99"/>
      <c r="T34" s="99"/>
      <c r="U34" s="99"/>
      <c r="V34" s="99"/>
      <c r="W34" s="99"/>
      <c r="X34" s="99"/>
      <c r="Y34" s="99"/>
      <c r="Z34" s="198"/>
      <c r="AA34" s="212"/>
      <c r="AB34" s="212"/>
      <c r="AC34" s="212"/>
      <c r="AD34" s="212"/>
      <c r="AE34" s="212"/>
      <c r="AF34" s="99"/>
      <c r="AG34" s="99"/>
      <c r="AH34" s="99"/>
      <c r="AI34" s="99"/>
      <c r="AJ34" s="99" t="s">
        <v>606</v>
      </c>
      <c r="AK34" s="99"/>
      <c r="AL34" s="99"/>
    </row>
    <row r="35" spans="1:38" ht="30" customHeight="1" hidden="1" outlineLevel="1">
      <c r="A35" s="155" t="s">
        <v>361</v>
      </c>
      <c r="B35" s="156" t="s">
        <v>487</v>
      </c>
      <c r="C35" s="182"/>
      <c r="D35" s="99"/>
      <c r="E35" s="99"/>
      <c r="F35" s="99"/>
      <c r="G35" s="99"/>
      <c r="H35" s="99"/>
      <c r="I35" s="99"/>
      <c r="J35" s="99"/>
      <c r="K35" s="99"/>
      <c r="L35" s="99"/>
      <c r="M35" s="99"/>
      <c r="N35" s="99"/>
      <c r="O35" s="99"/>
      <c r="P35" s="99"/>
      <c r="Q35" s="99"/>
      <c r="R35" s="99"/>
      <c r="S35" s="99"/>
      <c r="T35" s="99"/>
      <c r="U35" s="99"/>
      <c r="V35" s="99"/>
      <c r="W35" s="99"/>
      <c r="X35" s="99"/>
      <c r="Y35" s="99"/>
      <c r="Z35" s="198"/>
      <c r="AA35" s="212"/>
      <c r="AB35" s="212"/>
      <c r="AC35" s="212"/>
      <c r="AD35" s="212"/>
      <c r="AE35" s="212"/>
      <c r="AF35" s="99"/>
      <c r="AG35" s="99"/>
      <c r="AH35" s="99"/>
      <c r="AI35" s="99"/>
      <c r="AJ35" s="99"/>
      <c r="AK35" s="99"/>
      <c r="AL35" s="99"/>
    </row>
    <row r="36" spans="1:38" ht="30" customHeight="1" hidden="1" outlineLevel="1">
      <c r="A36" s="155" t="s">
        <v>536</v>
      </c>
      <c r="B36" s="156" t="s">
        <v>536</v>
      </c>
      <c r="C36" s="182"/>
      <c r="D36" s="99"/>
      <c r="E36" s="99"/>
      <c r="F36" s="99"/>
      <c r="G36" s="99"/>
      <c r="H36" s="99"/>
      <c r="I36" s="99"/>
      <c r="J36" s="99"/>
      <c r="K36" s="99"/>
      <c r="L36" s="99"/>
      <c r="M36" s="99"/>
      <c r="N36" s="99"/>
      <c r="O36" s="99"/>
      <c r="P36" s="99"/>
      <c r="Q36" s="99"/>
      <c r="R36" s="99"/>
      <c r="S36" s="99"/>
      <c r="T36" s="99"/>
      <c r="U36" s="99"/>
      <c r="V36" s="99"/>
      <c r="W36" s="99"/>
      <c r="X36" s="99"/>
      <c r="Y36" s="99"/>
      <c r="Z36" s="198"/>
      <c r="AA36" s="212"/>
      <c r="AB36" s="212"/>
      <c r="AC36" s="212"/>
      <c r="AD36" s="212"/>
      <c r="AE36" s="212"/>
      <c r="AF36" s="99"/>
      <c r="AG36" s="99"/>
      <c r="AH36" s="99"/>
      <c r="AI36" s="99"/>
      <c r="AJ36" s="99"/>
      <c r="AK36" s="99"/>
      <c r="AL36" s="99"/>
    </row>
    <row r="37" spans="1:38" ht="39.75" customHeight="1" collapsed="1">
      <c r="A37" s="153" t="s">
        <v>330</v>
      </c>
      <c r="B37" s="154" t="s">
        <v>488</v>
      </c>
      <c r="C37" s="187"/>
      <c r="D37" s="99"/>
      <c r="E37" s="99"/>
      <c r="F37" s="99"/>
      <c r="G37" s="99"/>
      <c r="H37" s="99"/>
      <c r="I37" s="99"/>
      <c r="J37" s="99"/>
      <c r="K37" s="99"/>
      <c r="L37" s="99"/>
      <c r="M37" s="99"/>
      <c r="N37" s="99"/>
      <c r="O37" s="99"/>
      <c r="P37" s="99"/>
      <c r="Q37" s="99"/>
      <c r="R37" s="99"/>
      <c r="S37" s="99"/>
      <c r="T37" s="99"/>
      <c r="U37" s="99"/>
      <c r="V37" s="99"/>
      <c r="W37" s="99"/>
      <c r="X37" s="99"/>
      <c r="Y37" s="99"/>
      <c r="Z37" s="198"/>
      <c r="AA37" s="212"/>
      <c r="AB37" s="212"/>
      <c r="AC37" s="212"/>
      <c r="AD37" s="212"/>
      <c r="AE37" s="212"/>
      <c r="AF37" s="99"/>
      <c r="AG37" s="99"/>
      <c r="AH37" s="99"/>
      <c r="AI37" s="99"/>
      <c r="AJ37" s="99"/>
      <c r="AK37" s="99"/>
      <c r="AL37" s="99"/>
    </row>
    <row r="38" spans="1:38" ht="60" customHeight="1" hidden="1" outlineLevel="1">
      <c r="A38" s="153" t="s">
        <v>363</v>
      </c>
      <c r="B38" s="154" t="s">
        <v>489</v>
      </c>
      <c r="C38" s="187"/>
      <c r="D38" s="99"/>
      <c r="E38" s="99"/>
      <c r="F38" s="99"/>
      <c r="G38" s="99"/>
      <c r="H38" s="99"/>
      <c r="I38" s="99"/>
      <c r="J38" s="99"/>
      <c r="K38" s="99"/>
      <c r="L38" s="99"/>
      <c r="M38" s="99"/>
      <c r="N38" s="99"/>
      <c r="O38" s="99"/>
      <c r="P38" s="99"/>
      <c r="Q38" s="99"/>
      <c r="R38" s="99"/>
      <c r="S38" s="99"/>
      <c r="T38" s="99"/>
      <c r="U38" s="99"/>
      <c r="V38" s="99"/>
      <c r="W38" s="99"/>
      <c r="X38" s="99"/>
      <c r="Y38" s="99"/>
      <c r="Z38" s="198"/>
      <c r="AA38" s="212"/>
      <c r="AB38" s="212"/>
      <c r="AC38" s="212"/>
      <c r="AD38" s="212"/>
      <c r="AE38" s="212"/>
      <c r="AF38" s="99"/>
      <c r="AG38" s="99"/>
      <c r="AH38" s="99"/>
      <c r="AI38" s="99"/>
      <c r="AJ38" s="99"/>
      <c r="AK38" s="99"/>
      <c r="AL38" s="99"/>
    </row>
    <row r="39" spans="1:38" ht="30" customHeight="1" hidden="1" outlineLevel="1">
      <c r="A39" s="155" t="s">
        <v>363</v>
      </c>
      <c r="B39" s="156" t="s">
        <v>487</v>
      </c>
      <c r="C39" s="182"/>
      <c r="D39" s="99"/>
      <c r="E39" s="99"/>
      <c r="F39" s="99"/>
      <c r="G39" s="99"/>
      <c r="H39" s="99"/>
      <c r="I39" s="99"/>
      <c r="J39" s="99"/>
      <c r="K39" s="99"/>
      <c r="L39" s="99"/>
      <c r="M39" s="99"/>
      <c r="N39" s="99"/>
      <c r="O39" s="99"/>
      <c r="P39" s="99"/>
      <c r="Q39" s="99"/>
      <c r="R39" s="99"/>
      <c r="S39" s="99"/>
      <c r="T39" s="99"/>
      <c r="U39" s="99"/>
      <c r="V39" s="99"/>
      <c r="W39" s="99"/>
      <c r="X39" s="99"/>
      <c r="Y39" s="99"/>
      <c r="Z39" s="198"/>
      <c r="AA39" s="212"/>
      <c r="AB39" s="212"/>
      <c r="AC39" s="212"/>
      <c r="AD39" s="212"/>
      <c r="AE39" s="212"/>
      <c r="AF39" s="99"/>
      <c r="AG39" s="99"/>
      <c r="AH39" s="99"/>
      <c r="AI39" s="99"/>
      <c r="AJ39" s="99"/>
      <c r="AK39" s="99"/>
      <c r="AL39" s="99"/>
    </row>
    <row r="40" spans="1:38" ht="30" customHeight="1" hidden="1" outlineLevel="1">
      <c r="A40" s="155" t="s">
        <v>363</v>
      </c>
      <c r="B40" s="156" t="s">
        <v>487</v>
      </c>
      <c r="C40" s="182"/>
      <c r="D40" s="99"/>
      <c r="E40" s="99"/>
      <c r="F40" s="99"/>
      <c r="G40" s="99"/>
      <c r="H40" s="99"/>
      <c r="I40" s="99"/>
      <c r="J40" s="99"/>
      <c r="K40" s="99"/>
      <c r="L40" s="99"/>
      <c r="M40" s="99"/>
      <c r="N40" s="99"/>
      <c r="O40" s="99"/>
      <c r="P40" s="99"/>
      <c r="Q40" s="99"/>
      <c r="R40" s="99"/>
      <c r="S40" s="99"/>
      <c r="T40" s="99"/>
      <c r="U40" s="99"/>
      <c r="V40" s="99"/>
      <c r="W40" s="99"/>
      <c r="X40" s="99"/>
      <c r="Y40" s="99"/>
      <c r="Z40" s="198"/>
      <c r="AA40" s="212"/>
      <c r="AB40" s="212"/>
      <c r="AC40" s="212"/>
      <c r="AD40" s="212"/>
      <c r="AE40" s="212"/>
      <c r="AF40" s="99"/>
      <c r="AG40" s="99"/>
      <c r="AH40" s="99"/>
      <c r="AI40" s="99"/>
      <c r="AJ40" s="99"/>
      <c r="AK40" s="99"/>
      <c r="AL40" s="99"/>
    </row>
    <row r="41" spans="1:38" ht="30" customHeight="1" hidden="1" outlineLevel="1">
      <c r="A41" s="155" t="s">
        <v>536</v>
      </c>
      <c r="B41" s="156" t="s">
        <v>536</v>
      </c>
      <c r="C41" s="182"/>
      <c r="D41" s="99"/>
      <c r="E41" s="99"/>
      <c r="F41" s="99"/>
      <c r="G41" s="99"/>
      <c r="H41" s="99"/>
      <c r="I41" s="99"/>
      <c r="J41" s="99"/>
      <c r="K41" s="99"/>
      <c r="L41" s="99"/>
      <c r="M41" s="99"/>
      <c r="N41" s="99"/>
      <c r="O41" s="99"/>
      <c r="P41" s="99"/>
      <c r="Q41" s="99"/>
      <c r="R41" s="99"/>
      <c r="S41" s="99"/>
      <c r="T41" s="99"/>
      <c r="U41" s="99"/>
      <c r="V41" s="99"/>
      <c r="W41" s="99"/>
      <c r="X41" s="99"/>
      <c r="Y41" s="99"/>
      <c r="Z41" s="198"/>
      <c r="AA41" s="212"/>
      <c r="AB41" s="212"/>
      <c r="AC41" s="212"/>
      <c r="AD41" s="212"/>
      <c r="AE41" s="212"/>
      <c r="AF41" s="99"/>
      <c r="AG41" s="99"/>
      <c r="AH41" s="99"/>
      <c r="AI41" s="99"/>
      <c r="AJ41" s="99"/>
      <c r="AK41" s="99"/>
      <c r="AL41" s="99"/>
    </row>
    <row r="42" spans="1:38" ht="39.75" customHeight="1" hidden="1" outlineLevel="1">
      <c r="A42" s="153" t="s">
        <v>364</v>
      </c>
      <c r="B42" s="154" t="s">
        <v>490</v>
      </c>
      <c r="C42" s="187"/>
      <c r="D42" s="99"/>
      <c r="E42" s="99"/>
      <c r="F42" s="99"/>
      <c r="G42" s="99"/>
      <c r="H42" s="99"/>
      <c r="I42" s="99"/>
      <c r="J42" s="99"/>
      <c r="K42" s="99"/>
      <c r="L42" s="99"/>
      <c r="M42" s="99"/>
      <c r="N42" s="99"/>
      <c r="O42" s="99"/>
      <c r="P42" s="99"/>
      <c r="Q42" s="99"/>
      <c r="R42" s="99"/>
      <c r="S42" s="99"/>
      <c r="T42" s="99"/>
      <c r="U42" s="99"/>
      <c r="V42" s="99"/>
      <c r="W42" s="99"/>
      <c r="X42" s="99"/>
      <c r="Y42" s="99"/>
      <c r="Z42" s="198"/>
      <c r="AA42" s="212"/>
      <c r="AB42" s="212"/>
      <c r="AC42" s="212"/>
      <c r="AD42" s="212"/>
      <c r="AE42" s="212"/>
      <c r="AF42" s="99"/>
      <c r="AG42" s="99"/>
      <c r="AH42" s="99"/>
      <c r="AI42" s="99"/>
      <c r="AJ42" s="99"/>
      <c r="AK42" s="99"/>
      <c r="AL42" s="99"/>
    </row>
    <row r="43" spans="1:38" ht="30" customHeight="1" hidden="1" outlineLevel="1">
      <c r="A43" s="155" t="s">
        <v>364</v>
      </c>
      <c r="B43" s="156" t="s">
        <v>487</v>
      </c>
      <c r="C43" s="182"/>
      <c r="D43" s="99"/>
      <c r="E43" s="99"/>
      <c r="F43" s="99"/>
      <c r="G43" s="99"/>
      <c r="H43" s="99"/>
      <c r="I43" s="99"/>
      <c r="J43" s="99"/>
      <c r="K43" s="99"/>
      <c r="L43" s="99"/>
      <c r="M43" s="99"/>
      <c r="N43" s="99"/>
      <c r="O43" s="99"/>
      <c r="P43" s="99"/>
      <c r="Q43" s="99"/>
      <c r="R43" s="99"/>
      <c r="S43" s="99"/>
      <c r="T43" s="99"/>
      <c r="U43" s="99"/>
      <c r="V43" s="99"/>
      <c r="W43" s="99"/>
      <c r="X43" s="99"/>
      <c r="Y43" s="99"/>
      <c r="Z43" s="198"/>
      <c r="AA43" s="212"/>
      <c r="AB43" s="212"/>
      <c r="AC43" s="212"/>
      <c r="AD43" s="212"/>
      <c r="AE43" s="212"/>
      <c r="AF43" s="99"/>
      <c r="AG43" s="99"/>
      <c r="AH43" s="99"/>
      <c r="AI43" s="99"/>
      <c r="AJ43" s="99"/>
      <c r="AK43" s="99"/>
      <c r="AL43" s="99"/>
    </row>
    <row r="44" spans="1:38" ht="30" customHeight="1" hidden="1" outlineLevel="1">
      <c r="A44" s="155" t="s">
        <v>364</v>
      </c>
      <c r="B44" s="156" t="s">
        <v>487</v>
      </c>
      <c r="C44" s="182"/>
      <c r="D44" s="99"/>
      <c r="E44" s="99"/>
      <c r="F44" s="99"/>
      <c r="G44" s="99"/>
      <c r="H44" s="99"/>
      <c r="I44" s="99"/>
      <c r="J44" s="99"/>
      <c r="K44" s="99"/>
      <c r="L44" s="99"/>
      <c r="M44" s="99"/>
      <c r="N44" s="99"/>
      <c r="O44" s="99"/>
      <c r="P44" s="99"/>
      <c r="Q44" s="99"/>
      <c r="R44" s="99"/>
      <c r="S44" s="99"/>
      <c r="T44" s="99"/>
      <c r="U44" s="99"/>
      <c r="V44" s="99"/>
      <c r="W44" s="99"/>
      <c r="X44" s="99"/>
      <c r="Y44" s="99"/>
      <c r="Z44" s="198"/>
      <c r="AA44" s="212"/>
      <c r="AB44" s="212"/>
      <c r="AC44" s="212"/>
      <c r="AD44" s="212"/>
      <c r="AE44" s="212"/>
      <c r="AF44" s="99"/>
      <c r="AG44" s="99"/>
      <c r="AH44" s="99"/>
      <c r="AI44" s="99"/>
      <c r="AJ44" s="99"/>
      <c r="AK44" s="99"/>
      <c r="AL44" s="99"/>
    </row>
    <row r="45" spans="1:38" ht="30" customHeight="1" hidden="1" outlineLevel="1">
      <c r="A45" s="155" t="s">
        <v>536</v>
      </c>
      <c r="B45" s="156" t="s">
        <v>536</v>
      </c>
      <c r="C45" s="182"/>
      <c r="D45" s="99"/>
      <c r="E45" s="99"/>
      <c r="F45" s="99"/>
      <c r="G45" s="99"/>
      <c r="H45" s="99"/>
      <c r="I45" s="99"/>
      <c r="J45" s="99"/>
      <c r="K45" s="99"/>
      <c r="L45" s="99"/>
      <c r="M45" s="99"/>
      <c r="N45" s="99"/>
      <c r="O45" s="99"/>
      <c r="P45" s="99"/>
      <c r="Q45" s="99"/>
      <c r="R45" s="99"/>
      <c r="S45" s="99"/>
      <c r="T45" s="99"/>
      <c r="U45" s="99"/>
      <c r="V45" s="99"/>
      <c r="W45" s="99"/>
      <c r="X45" s="99"/>
      <c r="Y45" s="99"/>
      <c r="Z45" s="198"/>
      <c r="AA45" s="212"/>
      <c r="AB45" s="212"/>
      <c r="AC45" s="212"/>
      <c r="AD45" s="212"/>
      <c r="AE45" s="212"/>
      <c r="AF45" s="99"/>
      <c r="AG45" s="99"/>
      <c r="AH45" s="99"/>
      <c r="AI45" s="99"/>
      <c r="AJ45" s="99"/>
      <c r="AK45" s="99"/>
      <c r="AL45" s="99"/>
    </row>
    <row r="46" spans="1:38" ht="39.75" customHeight="1" collapsed="1">
      <c r="A46" s="153" t="s">
        <v>331</v>
      </c>
      <c r="B46" s="154" t="s">
        <v>491</v>
      </c>
      <c r="C46" s="187"/>
      <c r="D46" s="99"/>
      <c r="E46" s="99"/>
      <c r="F46" s="99"/>
      <c r="G46" s="99"/>
      <c r="H46" s="99"/>
      <c r="I46" s="99"/>
      <c r="J46" s="99"/>
      <c r="K46" s="99"/>
      <c r="L46" s="99"/>
      <c r="M46" s="99"/>
      <c r="N46" s="99"/>
      <c r="O46" s="99"/>
      <c r="P46" s="99"/>
      <c r="Q46" s="99"/>
      <c r="R46" s="99"/>
      <c r="S46" s="99"/>
      <c r="T46" s="99"/>
      <c r="U46" s="99"/>
      <c r="V46" s="99"/>
      <c r="W46" s="99"/>
      <c r="X46" s="99"/>
      <c r="Y46" s="99"/>
      <c r="Z46" s="198"/>
      <c r="AA46" s="212"/>
      <c r="AB46" s="212"/>
      <c r="AC46" s="212"/>
      <c r="AD46" s="212"/>
      <c r="AE46" s="212"/>
      <c r="AF46" s="99"/>
      <c r="AG46" s="99"/>
      <c r="AH46" s="99"/>
      <c r="AI46" s="99"/>
      <c r="AJ46" s="99"/>
      <c r="AK46" s="99"/>
      <c r="AL46" s="99"/>
    </row>
    <row r="47" spans="1:38" ht="39.75" customHeight="1" hidden="1" outlineLevel="1">
      <c r="A47" s="153" t="s">
        <v>367</v>
      </c>
      <c r="B47" s="154" t="s">
        <v>492</v>
      </c>
      <c r="C47" s="187"/>
      <c r="D47" s="99"/>
      <c r="E47" s="99"/>
      <c r="F47" s="99"/>
      <c r="G47" s="99"/>
      <c r="H47" s="99"/>
      <c r="I47" s="99"/>
      <c r="J47" s="99"/>
      <c r="K47" s="99"/>
      <c r="L47" s="99"/>
      <c r="M47" s="99"/>
      <c r="N47" s="99"/>
      <c r="O47" s="99"/>
      <c r="P47" s="99"/>
      <c r="Q47" s="99"/>
      <c r="R47" s="99"/>
      <c r="S47" s="99"/>
      <c r="T47" s="99"/>
      <c r="U47" s="99"/>
      <c r="V47" s="99"/>
      <c r="W47" s="99"/>
      <c r="X47" s="99"/>
      <c r="Y47" s="99"/>
      <c r="Z47" s="198"/>
      <c r="AA47" s="212"/>
      <c r="AB47" s="212"/>
      <c r="AC47" s="212"/>
      <c r="AD47" s="212"/>
      <c r="AE47" s="212"/>
      <c r="AF47" s="99"/>
      <c r="AG47" s="99"/>
      <c r="AH47" s="99"/>
      <c r="AI47" s="99"/>
      <c r="AJ47" s="99"/>
      <c r="AK47" s="99"/>
      <c r="AL47" s="99"/>
    </row>
    <row r="48" spans="1:38" ht="84.75" customHeight="1" hidden="1" outlineLevel="1">
      <c r="A48" s="153" t="s">
        <v>367</v>
      </c>
      <c r="B48" s="154" t="s">
        <v>493</v>
      </c>
      <c r="C48" s="187"/>
      <c r="D48" s="99"/>
      <c r="E48" s="99"/>
      <c r="F48" s="99"/>
      <c r="G48" s="99"/>
      <c r="H48" s="99"/>
      <c r="I48" s="99"/>
      <c r="J48" s="99"/>
      <c r="K48" s="99"/>
      <c r="L48" s="99"/>
      <c r="M48" s="99"/>
      <c r="N48" s="99"/>
      <c r="O48" s="99"/>
      <c r="P48" s="99"/>
      <c r="Q48" s="99"/>
      <c r="R48" s="99"/>
      <c r="S48" s="99"/>
      <c r="T48" s="99"/>
      <c r="U48" s="99"/>
      <c r="V48" s="99"/>
      <c r="W48" s="99"/>
      <c r="X48" s="99"/>
      <c r="Y48" s="99"/>
      <c r="Z48" s="198"/>
      <c r="AA48" s="212"/>
      <c r="AB48" s="212"/>
      <c r="AC48" s="212"/>
      <c r="AD48" s="212"/>
      <c r="AE48" s="212"/>
      <c r="AF48" s="99"/>
      <c r="AG48" s="99"/>
      <c r="AH48" s="99"/>
      <c r="AI48" s="99"/>
      <c r="AJ48" s="99"/>
      <c r="AK48" s="99"/>
      <c r="AL48" s="99"/>
    </row>
    <row r="49" spans="1:38" ht="30" customHeight="1" hidden="1" outlineLevel="1">
      <c r="A49" s="155" t="s">
        <v>367</v>
      </c>
      <c r="B49" s="156" t="s">
        <v>487</v>
      </c>
      <c r="C49" s="182"/>
      <c r="D49" s="99"/>
      <c r="E49" s="99"/>
      <c r="F49" s="99"/>
      <c r="G49" s="99"/>
      <c r="H49" s="99"/>
      <c r="I49" s="99"/>
      <c r="J49" s="99"/>
      <c r="K49" s="99"/>
      <c r="L49" s="99"/>
      <c r="M49" s="99"/>
      <c r="N49" s="99"/>
      <c r="O49" s="99"/>
      <c r="P49" s="99"/>
      <c r="Q49" s="99"/>
      <c r="R49" s="99"/>
      <c r="S49" s="99"/>
      <c r="T49" s="99"/>
      <c r="U49" s="99"/>
      <c r="V49" s="99"/>
      <c r="W49" s="99"/>
      <c r="X49" s="99"/>
      <c r="Y49" s="99"/>
      <c r="Z49" s="198"/>
      <c r="AA49" s="212"/>
      <c r="AB49" s="212"/>
      <c r="AC49" s="212"/>
      <c r="AD49" s="212"/>
      <c r="AE49" s="212"/>
      <c r="AF49" s="99"/>
      <c r="AG49" s="99"/>
      <c r="AH49" s="99"/>
      <c r="AI49" s="99"/>
      <c r="AJ49" s="99"/>
      <c r="AK49" s="99"/>
      <c r="AL49" s="99"/>
    </row>
    <row r="50" spans="1:38" ht="30" customHeight="1" hidden="1" outlineLevel="1">
      <c r="A50" s="155" t="s">
        <v>367</v>
      </c>
      <c r="B50" s="156" t="s">
        <v>487</v>
      </c>
      <c r="C50" s="182"/>
      <c r="D50" s="99"/>
      <c r="E50" s="99"/>
      <c r="F50" s="99"/>
      <c r="G50" s="99"/>
      <c r="H50" s="99"/>
      <c r="I50" s="99"/>
      <c r="J50" s="99"/>
      <c r="K50" s="99"/>
      <c r="L50" s="99"/>
      <c r="M50" s="99"/>
      <c r="N50" s="99"/>
      <c r="O50" s="99"/>
      <c r="P50" s="99"/>
      <c r="Q50" s="99"/>
      <c r="R50" s="99"/>
      <c r="S50" s="99"/>
      <c r="T50" s="99"/>
      <c r="U50" s="99"/>
      <c r="V50" s="99"/>
      <c r="W50" s="99"/>
      <c r="X50" s="99"/>
      <c r="Y50" s="99"/>
      <c r="Z50" s="198"/>
      <c r="AA50" s="212"/>
      <c r="AB50" s="212"/>
      <c r="AC50" s="212"/>
      <c r="AD50" s="212"/>
      <c r="AE50" s="212"/>
      <c r="AF50" s="99"/>
      <c r="AG50" s="99"/>
      <c r="AH50" s="99"/>
      <c r="AI50" s="99"/>
      <c r="AJ50" s="99"/>
      <c r="AK50" s="99"/>
      <c r="AL50" s="99"/>
    </row>
    <row r="51" spans="1:38" ht="30" customHeight="1" hidden="1" outlineLevel="1">
      <c r="A51" s="155" t="s">
        <v>536</v>
      </c>
      <c r="B51" s="156" t="s">
        <v>536</v>
      </c>
      <c r="C51" s="182"/>
      <c r="D51" s="99"/>
      <c r="E51" s="99"/>
      <c r="F51" s="99"/>
      <c r="G51" s="99"/>
      <c r="H51" s="99"/>
      <c r="I51" s="99"/>
      <c r="J51" s="99"/>
      <c r="K51" s="99"/>
      <c r="L51" s="99"/>
      <c r="M51" s="99"/>
      <c r="N51" s="99"/>
      <c r="O51" s="99"/>
      <c r="P51" s="99"/>
      <c r="Q51" s="99"/>
      <c r="R51" s="99"/>
      <c r="S51" s="99"/>
      <c r="T51" s="99"/>
      <c r="U51" s="99"/>
      <c r="V51" s="99"/>
      <c r="W51" s="99"/>
      <c r="X51" s="99"/>
      <c r="Y51" s="99"/>
      <c r="Z51" s="198"/>
      <c r="AA51" s="212"/>
      <c r="AB51" s="212"/>
      <c r="AC51" s="212"/>
      <c r="AD51" s="212"/>
      <c r="AE51" s="212"/>
      <c r="AF51" s="99"/>
      <c r="AG51" s="99"/>
      <c r="AH51" s="99"/>
      <c r="AI51" s="99"/>
      <c r="AJ51" s="99"/>
      <c r="AK51" s="99"/>
      <c r="AL51" s="99"/>
    </row>
    <row r="52" spans="1:38" ht="72.75" customHeight="1" hidden="1" outlineLevel="1">
      <c r="A52" s="153" t="s">
        <v>367</v>
      </c>
      <c r="B52" s="154" t="s">
        <v>494</v>
      </c>
      <c r="C52" s="187"/>
      <c r="D52" s="99"/>
      <c r="E52" s="99"/>
      <c r="F52" s="99"/>
      <c r="G52" s="99"/>
      <c r="H52" s="99"/>
      <c r="I52" s="99"/>
      <c r="J52" s="99"/>
      <c r="K52" s="99"/>
      <c r="L52" s="99"/>
      <c r="M52" s="99"/>
      <c r="N52" s="99"/>
      <c r="O52" s="99"/>
      <c r="P52" s="99"/>
      <c r="Q52" s="99"/>
      <c r="R52" s="99"/>
      <c r="S52" s="99"/>
      <c r="T52" s="99"/>
      <c r="U52" s="99"/>
      <c r="V52" s="99"/>
      <c r="W52" s="99"/>
      <c r="X52" s="99"/>
      <c r="Y52" s="99"/>
      <c r="Z52" s="198"/>
      <c r="AA52" s="212"/>
      <c r="AB52" s="212"/>
      <c r="AC52" s="212"/>
      <c r="AD52" s="212"/>
      <c r="AE52" s="212"/>
      <c r="AF52" s="99"/>
      <c r="AG52" s="99"/>
      <c r="AH52" s="99"/>
      <c r="AI52" s="99"/>
      <c r="AJ52" s="99"/>
      <c r="AK52" s="99"/>
      <c r="AL52" s="99"/>
    </row>
    <row r="53" spans="1:38" ht="30" customHeight="1" hidden="1" outlineLevel="1">
      <c r="A53" s="155" t="s">
        <v>367</v>
      </c>
      <c r="B53" s="156" t="s">
        <v>487</v>
      </c>
      <c r="C53" s="182"/>
      <c r="D53" s="99"/>
      <c r="E53" s="99"/>
      <c r="F53" s="99"/>
      <c r="G53" s="99"/>
      <c r="H53" s="99"/>
      <c r="I53" s="99"/>
      <c r="J53" s="99"/>
      <c r="K53" s="99"/>
      <c r="L53" s="99"/>
      <c r="M53" s="99"/>
      <c r="N53" s="99"/>
      <c r="O53" s="99"/>
      <c r="P53" s="99"/>
      <c r="Q53" s="99"/>
      <c r="R53" s="99"/>
      <c r="S53" s="99"/>
      <c r="T53" s="99"/>
      <c r="U53" s="99"/>
      <c r="V53" s="99"/>
      <c r="W53" s="99"/>
      <c r="X53" s="99"/>
      <c r="Y53" s="99"/>
      <c r="Z53" s="198"/>
      <c r="AA53" s="212"/>
      <c r="AB53" s="212"/>
      <c r="AC53" s="212"/>
      <c r="AD53" s="212"/>
      <c r="AE53" s="212"/>
      <c r="AF53" s="99"/>
      <c r="AG53" s="99"/>
      <c r="AH53" s="99"/>
      <c r="AI53" s="99"/>
      <c r="AJ53" s="99"/>
      <c r="AK53" s="99"/>
      <c r="AL53" s="99"/>
    </row>
    <row r="54" spans="1:38" ht="30" customHeight="1" hidden="1" outlineLevel="1">
      <c r="A54" s="155" t="s">
        <v>367</v>
      </c>
      <c r="B54" s="156" t="s">
        <v>487</v>
      </c>
      <c r="C54" s="182"/>
      <c r="D54" s="99"/>
      <c r="E54" s="99"/>
      <c r="F54" s="99"/>
      <c r="G54" s="99"/>
      <c r="H54" s="99"/>
      <c r="I54" s="99"/>
      <c r="J54" s="99"/>
      <c r="K54" s="99"/>
      <c r="L54" s="99"/>
      <c r="M54" s="99"/>
      <c r="N54" s="99"/>
      <c r="O54" s="99"/>
      <c r="P54" s="99"/>
      <c r="Q54" s="99"/>
      <c r="R54" s="99"/>
      <c r="S54" s="99"/>
      <c r="T54" s="99"/>
      <c r="U54" s="99"/>
      <c r="V54" s="99"/>
      <c r="W54" s="99"/>
      <c r="X54" s="99"/>
      <c r="Y54" s="99"/>
      <c r="Z54" s="198"/>
      <c r="AA54" s="212"/>
      <c r="AB54" s="212"/>
      <c r="AC54" s="212"/>
      <c r="AD54" s="212"/>
      <c r="AE54" s="212"/>
      <c r="AF54" s="99"/>
      <c r="AG54" s="99"/>
      <c r="AH54" s="99"/>
      <c r="AI54" s="99"/>
      <c r="AJ54" s="99"/>
      <c r="AK54" s="99"/>
      <c r="AL54" s="99"/>
    </row>
    <row r="55" spans="1:38" ht="30" customHeight="1" hidden="1" outlineLevel="1">
      <c r="A55" s="155" t="s">
        <v>536</v>
      </c>
      <c r="B55" s="156" t="s">
        <v>536</v>
      </c>
      <c r="C55" s="182"/>
      <c r="D55" s="99"/>
      <c r="E55" s="99"/>
      <c r="F55" s="99"/>
      <c r="G55" s="99"/>
      <c r="H55" s="99"/>
      <c r="I55" s="99"/>
      <c r="J55" s="99"/>
      <c r="K55" s="99"/>
      <c r="L55" s="99"/>
      <c r="M55" s="99"/>
      <c r="N55" s="99"/>
      <c r="O55" s="99"/>
      <c r="P55" s="99"/>
      <c r="Q55" s="99"/>
      <c r="R55" s="99"/>
      <c r="S55" s="99"/>
      <c r="T55" s="99"/>
      <c r="U55" s="99"/>
      <c r="V55" s="99"/>
      <c r="W55" s="99"/>
      <c r="X55" s="99"/>
      <c r="Y55" s="99"/>
      <c r="Z55" s="198"/>
      <c r="AA55" s="212"/>
      <c r="AB55" s="212"/>
      <c r="AC55" s="212"/>
      <c r="AD55" s="212"/>
      <c r="AE55" s="212"/>
      <c r="AF55" s="99"/>
      <c r="AG55" s="99"/>
      <c r="AH55" s="99"/>
      <c r="AI55" s="99"/>
      <c r="AJ55" s="99"/>
      <c r="AK55" s="99"/>
      <c r="AL55" s="99"/>
    </row>
    <row r="56" spans="1:38" ht="72.75" customHeight="1" hidden="1" outlineLevel="1">
      <c r="A56" s="153" t="s">
        <v>367</v>
      </c>
      <c r="B56" s="154" t="s">
        <v>495</v>
      </c>
      <c r="C56" s="187"/>
      <c r="D56" s="99"/>
      <c r="E56" s="99"/>
      <c r="F56" s="99"/>
      <c r="G56" s="99"/>
      <c r="H56" s="99"/>
      <c r="I56" s="99"/>
      <c r="J56" s="99"/>
      <c r="K56" s="99"/>
      <c r="L56" s="99"/>
      <c r="M56" s="99"/>
      <c r="N56" s="99"/>
      <c r="O56" s="99"/>
      <c r="P56" s="99"/>
      <c r="Q56" s="99"/>
      <c r="R56" s="99"/>
      <c r="S56" s="99"/>
      <c r="T56" s="99"/>
      <c r="U56" s="99"/>
      <c r="V56" s="99"/>
      <c r="W56" s="99"/>
      <c r="X56" s="99"/>
      <c r="Y56" s="99"/>
      <c r="Z56" s="198"/>
      <c r="AA56" s="212"/>
      <c r="AB56" s="212"/>
      <c r="AC56" s="212"/>
      <c r="AD56" s="212"/>
      <c r="AE56" s="212"/>
      <c r="AF56" s="99"/>
      <c r="AG56" s="99"/>
      <c r="AH56" s="99"/>
      <c r="AI56" s="99"/>
      <c r="AJ56" s="99"/>
      <c r="AK56" s="99"/>
      <c r="AL56" s="99"/>
    </row>
    <row r="57" spans="1:38" ht="30" customHeight="1" hidden="1" outlineLevel="1">
      <c r="A57" s="155" t="s">
        <v>367</v>
      </c>
      <c r="B57" s="156" t="s">
        <v>487</v>
      </c>
      <c r="C57" s="182"/>
      <c r="D57" s="99"/>
      <c r="E57" s="99"/>
      <c r="F57" s="99"/>
      <c r="G57" s="99"/>
      <c r="H57" s="99"/>
      <c r="I57" s="99"/>
      <c r="J57" s="99"/>
      <c r="K57" s="99"/>
      <c r="L57" s="99"/>
      <c r="M57" s="99"/>
      <c r="N57" s="99"/>
      <c r="O57" s="99"/>
      <c r="P57" s="99"/>
      <c r="Q57" s="99"/>
      <c r="R57" s="99"/>
      <c r="S57" s="99"/>
      <c r="T57" s="99"/>
      <c r="U57" s="99"/>
      <c r="V57" s="99"/>
      <c r="W57" s="99"/>
      <c r="X57" s="99"/>
      <c r="Y57" s="99"/>
      <c r="Z57" s="198"/>
      <c r="AA57" s="212"/>
      <c r="AB57" s="212"/>
      <c r="AC57" s="212"/>
      <c r="AD57" s="212"/>
      <c r="AE57" s="212"/>
      <c r="AF57" s="99"/>
      <c r="AG57" s="99"/>
      <c r="AH57" s="99"/>
      <c r="AI57" s="99"/>
      <c r="AJ57" s="99"/>
      <c r="AK57" s="99"/>
      <c r="AL57" s="99"/>
    </row>
    <row r="58" spans="1:38" ht="30" customHeight="1" hidden="1" outlineLevel="1">
      <c r="A58" s="155" t="s">
        <v>367</v>
      </c>
      <c r="B58" s="156" t="s">
        <v>487</v>
      </c>
      <c r="C58" s="182"/>
      <c r="D58" s="99"/>
      <c r="E58" s="99"/>
      <c r="F58" s="99"/>
      <c r="G58" s="99"/>
      <c r="H58" s="99"/>
      <c r="I58" s="99"/>
      <c r="J58" s="99"/>
      <c r="K58" s="99"/>
      <c r="L58" s="99"/>
      <c r="M58" s="99"/>
      <c r="N58" s="99"/>
      <c r="O58" s="99"/>
      <c r="P58" s="99"/>
      <c r="Q58" s="99"/>
      <c r="R58" s="99"/>
      <c r="S58" s="99"/>
      <c r="T58" s="99"/>
      <c r="U58" s="99"/>
      <c r="V58" s="99"/>
      <c r="W58" s="99"/>
      <c r="X58" s="99"/>
      <c r="Y58" s="99"/>
      <c r="Z58" s="198"/>
      <c r="AA58" s="212"/>
      <c r="AB58" s="212"/>
      <c r="AC58" s="212"/>
      <c r="AD58" s="212"/>
      <c r="AE58" s="212"/>
      <c r="AF58" s="99"/>
      <c r="AG58" s="99"/>
      <c r="AH58" s="99"/>
      <c r="AI58" s="99"/>
      <c r="AJ58" s="99"/>
      <c r="AK58" s="99"/>
      <c r="AL58" s="99"/>
    </row>
    <row r="59" spans="1:38" ht="30" customHeight="1" hidden="1" outlineLevel="1">
      <c r="A59" s="155" t="s">
        <v>536</v>
      </c>
      <c r="B59" s="156" t="s">
        <v>536</v>
      </c>
      <c r="C59" s="182"/>
      <c r="D59" s="99"/>
      <c r="E59" s="99"/>
      <c r="F59" s="99"/>
      <c r="G59" s="99"/>
      <c r="H59" s="99"/>
      <c r="I59" s="99"/>
      <c r="J59" s="99"/>
      <c r="K59" s="99"/>
      <c r="L59" s="99"/>
      <c r="M59" s="99"/>
      <c r="N59" s="99"/>
      <c r="O59" s="99"/>
      <c r="P59" s="99"/>
      <c r="Q59" s="99"/>
      <c r="R59" s="99"/>
      <c r="S59" s="99"/>
      <c r="T59" s="99"/>
      <c r="U59" s="99"/>
      <c r="V59" s="99"/>
      <c r="W59" s="99"/>
      <c r="X59" s="99"/>
      <c r="Y59" s="99"/>
      <c r="Z59" s="198"/>
      <c r="AA59" s="212"/>
      <c r="AB59" s="212"/>
      <c r="AC59" s="212"/>
      <c r="AD59" s="212"/>
      <c r="AE59" s="212"/>
      <c r="AF59" s="99"/>
      <c r="AG59" s="99"/>
      <c r="AH59" s="99"/>
      <c r="AI59" s="99"/>
      <c r="AJ59" s="99"/>
      <c r="AK59" s="99"/>
      <c r="AL59" s="99"/>
    </row>
    <row r="60" spans="1:38" ht="66.75" customHeight="1" collapsed="1">
      <c r="A60" s="153" t="s">
        <v>332</v>
      </c>
      <c r="B60" s="154" t="s">
        <v>496</v>
      </c>
      <c r="C60" s="187"/>
      <c r="D60" s="99"/>
      <c r="E60" s="99"/>
      <c r="F60" s="99"/>
      <c r="G60" s="99"/>
      <c r="H60" s="99"/>
      <c r="I60" s="99"/>
      <c r="J60" s="99"/>
      <c r="K60" s="99"/>
      <c r="L60" s="99"/>
      <c r="M60" s="99"/>
      <c r="N60" s="99"/>
      <c r="O60" s="99"/>
      <c r="P60" s="99"/>
      <c r="Q60" s="99"/>
      <c r="R60" s="99"/>
      <c r="S60" s="99"/>
      <c r="T60" s="99"/>
      <c r="U60" s="99"/>
      <c r="V60" s="99"/>
      <c r="W60" s="99"/>
      <c r="X60" s="99"/>
      <c r="Y60" s="99"/>
      <c r="Z60" s="198"/>
      <c r="AA60" s="212"/>
      <c r="AB60" s="212"/>
      <c r="AC60" s="212"/>
      <c r="AD60" s="212"/>
      <c r="AE60" s="212"/>
      <c r="AF60" s="99"/>
      <c r="AG60" s="99"/>
      <c r="AH60" s="99"/>
      <c r="AI60" s="99"/>
      <c r="AJ60" s="99"/>
      <c r="AK60" s="99"/>
      <c r="AL60" s="99"/>
    </row>
    <row r="61" spans="1:38" ht="60" customHeight="1">
      <c r="A61" s="153" t="s">
        <v>371</v>
      </c>
      <c r="B61" s="154" t="s">
        <v>497</v>
      </c>
      <c r="C61" s="187"/>
      <c r="D61" s="99"/>
      <c r="E61" s="99"/>
      <c r="F61" s="99"/>
      <c r="G61" s="99"/>
      <c r="H61" s="99"/>
      <c r="I61" s="99"/>
      <c r="J61" s="99"/>
      <c r="K61" s="99"/>
      <c r="L61" s="99"/>
      <c r="M61" s="99"/>
      <c r="N61" s="99"/>
      <c r="O61" s="99"/>
      <c r="P61" s="99"/>
      <c r="Q61" s="99"/>
      <c r="R61" s="99"/>
      <c r="S61" s="99"/>
      <c r="T61" s="99"/>
      <c r="U61" s="99"/>
      <c r="V61" s="99"/>
      <c r="W61" s="99"/>
      <c r="X61" s="99"/>
      <c r="Y61" s="99"/>
      <c r="Z61" s="198"/>
      <c r="AA61" s="212"/>
      <c r="AB61" s="212"/>
      <c r="AC61" s="212"/>
      <c r="AD61" s="212"/>
      <c r="AE61" s="212"/>
      <c r="AF61" s="99"/>
      <c r="AG61" s="99"/>
      <c r="AH61" s="99"/>
      <c r="AI61" s="99"/>
      <c r="AJ61" s="99"/>
      <c r="AK61" s="99"/>
      <c r="AL61" s="99"/>
    </row>
    <row r="62" spans="1:38" s="214" customFormat="1" ht="30" customHeight="1">
      <c r="A62" s="155" t="s">
        <v>371</v>
      </c>
      <c r="B62" s="156" t="s">
        <v>275</v>
      </c>
      <c r="C62" s="182" t="s">
        <v>776</v>
      </c>
      <c r="D62" s="201"/>
      <c r="E62" s="201"/>
      <c r="F62" s="201"/>
      <c r="G62" s="201"/>
      <c r="H62" s="201"/>
      <c r="I62" s="201"/>
      <c r="J62" s="201"/>
      <c r="K62" s="201"/>
      <c r="L62" s="201"/>
      <c r="M62" s="201"/>
      <c r="N62" s="201"/>
      <c r="O62" s="201"/>
      <c r="P62" s="201"/>
      <c r="Q62" s="201"/>
      <c r="R62" s="201"/>
      <c r="S62" s="201"/>
      <c r="T62" s="201"/>
      <c r="U62" s="201"/>
      <c r="V62" s="201"/>
      <c r="W62" s="201"/>
      <c r="X62" s="201"/>
      <c r="Y62" s="201"/>
      <c r="Z62" s="206"/>
      <c r="AA62" s="205"/>
      <c r="AB62" s="205"/>
      <c r="AC62" s="205"/>
      <c r="AD62" s="205"/>
      <c r="AE62" s="205"/>
      <c r="AF62" s="201"/>
      <c r="AG62" s="206"/>
      <c r="AH62" s="205"/>
      <c r="AI62" s="205"/>
      <c r="AJ62" s="205"/>
      <c r="AK62" s="201"/>
      <c r="AL62" s="201"/>
    </row>
    <row r="63" spans="1:38" s="214" customFormat="1" ht="30" customHeight="1">
      <c r="A63" s="155" t="s">
        <v>371</v>
      </c>
      <c r="B63" s="156" t="s">
        <v>276</v>
      </c>
      <c r="C63" s="182" t="s">
        <v>777</v>
      </c>
      <c r="D63" s="201"/>
      <c r="E63" s="201"/>
      <c r="F63" s="201"/>
      <c r="G63" s="201"/>
      <c r="H63" s="201"/>
      <c r="I63" s="201"/>
      <c r="J63" s="201"/>
      <c r="K63" s="201"/>
      <c r="L63" s="201"/>
      <c r="M63" s="205"/>
      <c r="N63" s="201"/>
      <c r="O63" s="201"/>
      <c r="P63" s="201"/>
      <c r="Q63" s="201"/>
      <c r="R63" s="201"/>
      <c r="S63" s="201"/>
      <c r="T63" s="201"/>
      <c r="U63" s="201"/>
      <c r="V63" s="201"/>
      <c r="W63" s="201"/>
      <c r="X63" s="201"/>
      <c r="Y63" s="201"/>
      <c r="Z63" s="206"/>
      <c r="AA63" s="205"/>
      <c r="AB63" s="205"/>
      <c r="AC63" s="205"/>
      <c r="AD63" s="205"/>
      <c r="AE63" s="205"/>
      <c r="AF63" s="201"/>
      <c r="AG63" s="206"/>
      <c r="AH63" s="205"/>
      <c r="AI63" s="205"/>
      <c r="AJ63" s="205"/>
      <c r="AK63" s="201"/>
      <c r="AL63" s="201"/>
    </row>
    <row r="64" spans="1:38" s="214" customFormat="1" ht="39.75" customHeight="1">
      <c r="A64" s="155" t="s">
        <v>371</v>
      </c>
      <c r="B64" s="156" t="s">
        <v>278</v>
      </c>
      <c r="C64" s="182" t="s">
        <v>778</v>
      </c>
      <c r="D64" s="201"/>
      <c r="E64" s="201"/>
      <c r="F64" s="201"/>
      <c r="G64" s="201"/>
      <c r="H64" s="201"/>
      <c r="I64" s="201"/>
      <c r="J64" s="201"/>
      <c r="K64" s="201"/>
      <c r="L64" s="201"/>
      <c r="M64" s="201"/>
      <c r="N64" s="201"/>
      <c r="O64" s="201"/>
      <c r="P64" s="201"/>
      <c r="Q64" s="201"/>
      <c r="R64" s="206"/>
      <c r="S64" s="201"/>
      <c r="T64" s="201"/>
      <c r="U64" s="201"/>
      <c r="V64" s="205"/>
      <c r="W64" s="201"/>
      <c r="X64" s="201"/>
      <c r="Y64" s="206"/>
      <c r="Z64" s="206"/>
      <c r="AA64" s="205"/>
      <c r="AB64" s="205"/>
      <c r="AC64" s="205"/>
      <c r="AD64" s="205"/>
      <c r="AE64" s="205"/>
      <c r="AF64" s="206"/>
      <c r="AG64" s="206"/>
      <c r="AH64" s="205"/>
      <c r="AI64" s="205"/>
      <c r="AJ64" s="205"/>
      <c r="AK64" s="201"/>
      <c r="AL64" s="201"/>
    </row>
    <row r="65" spans="1:38" s="214" customFormat="1" ht="39.75" customHeight="1">
      <c r="A65" s="155" t="s">
        <v>371</v>
      </c>
      <c r="B65" s="156" t="s">
        <v>277</v>
      </c>
      <c r="C65" s="182" t="s">
        <v>779</v>
      </c>
      <c r="D65" s="201"/>
      <c r="E65" s="201"/>
      <c r="F65" s="201"/>
      <c r="G65" s="201"/>
      <c r="H65" s="201"/>
      <c r="I65" s="201"/>
      <c r="J65" s="201"/>
      <c r="K65" s="201"/>
      <c r="L65" s="201"/>
      <c r="M65" s="201"/>
      <c r="N65" s="201"/>
      <c r="O65" s="201"/>
      <c r="P65" s="201"/>
      <c r="Q65" s="201"/>
      <c r="R65" s="201"/>
      <c r="S65" s="201"/>
      <c r="T65" s="201"/>
      <c r="U65" s="201"/>
      <c r="V65" s="201"/>
      <c r="W65" s="201"/>
      <c r="X65" s="201"/>
      <c r="Y65" s="201"/>
      <c r="Z65" s="206"/>
      <c r="AA65" s="205"/>
      <c r="AB65" s="205"/>
      <c r="AC65" s="205"/>
      <c r="AD65" s="205"/>
      <c r="AE65" s="205"/>
      <c r="AF65" s="201"/>
      <c r="AG65" s="206"/>
      <c r="AH65" s="205"/>
      <c r="AI65" s="205"/>
      <c r="AJ65" s="205"/>
      <c r="AK65" s="201"/>
      <c r="AL65" s="201"/>
    </row>
    <row r="66" spans="1:38" s="214" customFormat="1" ht="39.75" customHeight="1">
      <c r="A66" s="155" t="s">
        <v>371</v>
      </c>
      <c r="B66" s="156" t="s">
        <v>801</v>
      </c>
      <c r="C66" s="182" t="s">
        <v>803</v>
      </c>
      <c r="D66" s="201"/>
      <c r="E66" s="201"/>
      <c r="F66" s="201"/>
      <c r="G66" s="201"/>
      <c r="H66" s="201"/>
      <c r="I66" s="201"/>
      <c r="J66" s="201"/>
      <c r="K66" s="201"/>
      <c r="L66" s="201"/>
      <c r="M66" s="201"/>
      <c r="N66" s="201"/>
      <c r="O66" s="201"/>
      <c r="P66" s="201"/>
      <c r="Q66" s="201"/>
      <c r="R66" s="201"/>
      <c r="S66" s="201"/>
      <c r="T66" s="201"/>
      <c r="U66" s="201"/>
      <c r="V66" s="201"/>
      <c r="W66" s="201"/>
      <c r="X66" s="201"/>
      <c r="Y66" s="201"/>
      <c r="Z66" s="206"/>
      <c r="AA66" s="205"/>
      <c r="AB66" s="205"/>
      <c r="AC66" s="205"/>
      <c r="AD66" s="205"/>
      <c r="AE66" s="205"/>
      <c r="AF66" s="201"/>
      <c r="AG66" s="206"/>
      <c r="AH66" s="205"/>
      <c r="AI66" s="205"/>
      <c r="AJ66" s="205"/>
      <c r="AK66" s="201"/>
      <c r="AL66" s="201"/>
    </row>
    <row r="67" spans="1:38" s="214" customFormat="1" ht="39.75" customHeight="1">
      <c r="A67" s="155" t="s">
        <v>371</v>
      </c>
      <c r="B67" s="156" t="s">
        <v>804</v>
      </c>
      <c r="C67" s="182" t="s">
        <v>802</v>
      </c>
      <c r="D67" s="201"/>
      <c r="E67" s="201"/>
      <c r="F67" s="201"/>
      <c r="G67" s="201"/>
      <c r="H67" s="201"/>
      <c r="I67" s="201"/>
      <c r="J67" s="201"/>
      <c r="K67" s="201"/>
      <c r="L67" s="201"/>
      <c r="M67" s="201"/>
      <c r="N67" s="201"/>
      <c r="O67" s="201"/>
      <c r="P67" s="201"/>
      <c r="Q67" s="201"/>
      <c r="R67" s="201"/>
      <c r="S67" s="201"/>
      <c r="T67" s="201"/>
      <c r="U67" s="201"/>
      <c r="V67" s="201"/>
      <c r="W67" s="201"/>
      <c r="X67" s="201"/>
      <c r="Y67" s="201"/>
      <c r="Z67" s="206"/>
      <c r="AA67" s="205"/>
      <c r="AB67" s="205"/>
      <c r="AC67" s="205"/>
      <c r="AD67" s="205"/>
      <c r="AE67" s="205"/>
      <c r="AF67" s="201"/>
      <c r="AG67" s="206"/>
      <c r="AH67" s="205"/>
      <c r="AI67" s="205"/>
      <c r="AJ67" s="205"/>
      <c r="AK67" s="201"/>
      <c r="AL67" s="201"/>
    </row>
    <row r="68" spans="1:38" ht="69.75" customHeight="1">
      <c r="A68" s="153" t="s">
        <v>372</v>
      </c>
      <c r="B68" s="154" t="s">
        <v>498</v>
      </c>
      <c r="C68" s="187"/>
      <c r="D68" s="99"/>
      <c r="E68" s="99"/>
      <c r="F68" s="99"/>
      <c r="G68" s="99"/>
      <c r="H68" s="99"/>
      <c r="I68" s="99"/>
      <c r="J68" s="99"/>
      <c r="K68" s="99"/>
      <c r="L68" s="99"/>
      <c r="M68" s="99"/>
      <c r="N68" s="99"/>
      <c r="O68" s="99"/>
      <c r="P68" s="99"/>
      <c r="Q68" s="99"/>
      <c r="R68" s="99"/>
      <c r="S68" s="99"/>
      <c r="T68" s="99"/>
      <c r="U68" s="99"/>
      <c r="V68" s="99"/>
      <c r="W68" s="99"/>
      <c r="X68" s="99"/>
      <c r="Y68" s="99"/>
      <c r="Z68" s="198"/>
      <c r="AA68" s="212"/>
      <c r="AB68" s="212"/>
      <c r="AC68" s="212"/>
      <c r="AD68" s="212"/>
      <c r="AE68" s="212"/>
      <c r="AF68" s="99"/>
      <c r="AG68" s="198"/>
      <c r="AH68" s="212"/>
      <c r="AI68" s="212"/>
      <c r="AJ68" s="212"/>
      <c r="AK68" s="99"/>
      <c r="AL68" s="99"/>
    </row>
    <row r="69" spans="1:38" s="214" customFormat="1" ht="39.75" customHeight="1">
      <c r="A69" s="155" t="s">
        <v>372</v>
      </c>
      <c r="B69" s="156" t="s">
        <v>280</v>
      </c>
      <c r="C69" s="182" t="s">
        <v>780</v>
      </c>
      <c r="D69" s="201"/>
      <c r="E69" s="201"/>
      <c r="F69" s="201"/>
      <c r="G69" s="201"/>
      <c r="H69" s="201"/>
      <c r="I69" s="201"/>
      <c r="J69" s="201"/>
      <c r="K69" s="201"/>
      <c r="L69" s="201"/>
      <c r="M69" s="201"/>
      <c r="N69" s="201"/>
      <c r="O69" s="201"/>
      <c r="P69" s="201"/>
      <c r="Q69" s="201"/>
      <c r="R69" s="201"/>
      <c r="S69" s="201"/>
      <c r="T69" s="201"/>
      <c r="U69" s="201"/>
      <c r="V69" s="201"/>
      <c r="W69" s="201"/>
      <c r="X69" s="201"/>
      <c r="Y69" s="201"/>
      <c r="Z69" s="206"/>
      <c r="AA69" s="205"/>
      <c r="AB69" s="205"/>
      <c r="AC69" s="205"/>
      <c r="AD69" s="205"/>
      <c r="AE69" s="205"/>
      <c r="AF69" s="201"/>
      <c r="AG69" s="206"/>
      <c r="AH69" s="205"/>
      <c r="AI69" s="205"/>
      <c r="AJ69" s="205"/>
      <c r="AK69" s="201"/>
      <c r="AL69" s="201"/>
    </row>
    <row r="70" spans="1:38" ht="39.75" customHeight="1">
      <c r="A70" s="153" t="s">
        <v>328</v>
      </c>
      <c r="B70" s="154" t="s">
        <v>499</v>
      </c>
      <c r="C70" s="187"/>
      <c r="D70" s="99"/>
      <c r="E70" s="99"/>
      <c r="F70" s="99"/>
      <c r="G70" s="99"/>
      <c r="H70" s="99"/>
      <c r="I70" s="99"/>
      <c r="J70" s="99"/>
      <c r="K70" s="99"/>
      <c r="L70" s="99"/>
      <c r="M70" s="99"/>
      <c r="N70" s="99"/>
      <c r="O70" s="99"/>
      <c r="P70" s="99"/>
      <c r="Q70" s="99"/>
      <c r="R70" s="99"/>
      <c r="S70" s="99"/>
      <c r="T70" s="99"/>
      <c r="U70" s="99"/>
      <c r="V70" s="99"/>
      <c r="W70" s="99"/>
      <c r="X70" s="99"/>
      <c r="Y70" s="99"/>
      <c r="Z70" s="198"/>
      <c r="AA70" s="212"/>
      <c r="AB70" s="212"/>
      <c r="AC70" s="212"/>
      <c r="AD70" s="212"/>
      <c r="AE70" s="212"/>
      <c r="AF70" s="99"/>
      <c r="AG70" s="198"/>
      <c r="AH70" s="212"/>
      <c r="AI70" s="212"/>
      <c r="AJ70" s="212"/>
      <c r="AK70" s="99"/>
      <c r="AL70" s="99"/>
    </row>
    <row r="71" spans="1:38" ht="60" customHeight="1">
      <c r="A71" s="153" t="s">
        <v>333</v>
      </c>
      <c r="B71" s="154" t="s">
        <v>500</v>
      </c>
      <c r="C71" s="187"/>
      <c r="D71" s="99"/>
      <c r="E71" s="99"/>
      <c r="F71" s="99"/>
      <c r="G71" s="99"/>
      <c r="H71" s="99"/>
      <c r="I71" s="99"/>
      <c r="J71" s="99"/>
      <c r="K71" s="99"/>
      <c r="L71" s="99"/>
      <c r="M71" s="99"/>
      <c r="N71" s="99"/>
      <c r="O71" s="99"/>
      <c r="P71" s="99"/>
      <c r="Q71" s="99"/>
      <c r="R71" s="99"/>
      <c r="S71" s="99"/>
      <c r="T71" s="99"/>
      <c r="U71" s="99"/>
      <c r="V71" s="99"/>
      <c r="W71" s="99"/>
      <c r="X71" s="99"/>
      <c r="Y71" s="99"/>
      <c r="Z71" s="198"/>
      <c r="AA71" s="212"/>
      <c r="AB71" s="212"/>
      <c r="AC71" s="212"/>
      <c r="AD71" s="212"/>
      <c r="AE71" s="212"/>
      <c r="AF71" s="99"/>
      <c r="AG71" s="198"/>
      <c r="AH71" s="212"/>
      <c r="AI71" s="212"/>
      <c r="AJ71" s="212"/>
      <c r="AK71" s="99"/>
      <c r="AL71" s="99"/>
    </row>
    <row r="72" spans="1:38" ht="39.75" customHeight="1">
      <c r="A72" s="153" t="s">
        <v>382</v>
      </c>
      <c r="B72" s="154" t="s">
        <v>501</v>
      </c>
      <c r="C72" s="187"/>
      <c r="D72" s="99"/>
      <c r="E72" s="99"/>
      <c r="F72" s="99"/>
      <c r="G72" s="99"/>
      <c r="H72" s="99"/>
      <c r="I72" s="99"/>
      <c r="J72" s="99"/>
      <c r="K72" s="99"/>
      <c r="L72" s="99"/>
      <c r="M72" s="99"/>
      <c r="N72" s="99"/>
      <c r="O72" s="99"/>
      <c r="P72" s="99"/>
      <c r="Q72" s="99"/>
      <c r="R72" s="99"/>
      <c r="S72" s="99"/>
      <c r="T72" s="99"/>
      <c r="U72" s="99"/>
      <c r="V72" s="99"/>
      <c r="W72" s="99"/>
      <c r="X72" s="99"/>
      <c r="Y72" s="99"/>
      <c r="Z72" s="198"/>
      <c r="AA72" s="212"/>
      <c r="AB72" s="212"/>
      <c r="AC72" s="212"/>
      <c r="AD72" s="212"/>
      <c r="AE72" s="212"/>
      <c r="AF72" s="99"/>
      <c r="AG72" s="198"/>
      <c r="AH72" s="212"/>
      <c r="AI72" s="212"/>
      <c r="AJ72" s="212"/>
      <c r="AK72" s="99"/>
      <c r="AL72" s="99"/>
    </row>
    <row r="73" spans="1:38" s="217" customFormat="1" ht="30" customHeight="1">
      <c r="A73" s="158" t="s">
        <v>382</v>
      </c>
      <c r="B73" s="159" t="s">
        <v>281</v>
      </c>
      <c r="C73" s="180" t="s">
        <v>781</v>
      </c>
      <c r="D73" s="202"/>
      <c r="E73" s="202"/>
      <c r="F73" s="202"/>
      <c r="G73" s="202"/>
      <c r="H73" s="202"/>
      <c r="I73" s="202"/>
      <c r="J73" s="202"/>
      <c r="K73" s="202"/>
      <c r="L73" s="202"/>
      <c r="M73" s="202"/>
      <c r="N73" s="202"/>
      <c r="O73" s="202"/>
      <c r="P73" s="202"/>
      <c r="Q73" s="202"/>
      <c r="R73" s="202"/>
      <c r="S73" s="202"/>
      <c r="T73" s="202"/>
      <c r="U73" s="202"/>
      <c r="V73" s="202"/>
      <c r="W73" s="202"/>
      <c r="X73" s="202"/>
      <c r="Y73" s="202"/>
      <c r="Z73" s="208"/>
      <c r="AA73" s="207"/>
      <c r="AB73" s="207"/>
      <c r="AC73" s="207"/>
      <c r="AD73" s="207"/>
      <c r="AE73" s="207"/>
      <c r="AF73" s="202"/>
      <c r="AG73" s="208"/>
      <c r="AH73" s="207"/>
      <c r="AI73" s="207"/>
      <c r="AJ73" s="207"/>
      <c r="AK73" s="202"/>
      <c r="AL73" s="202"/>
    </row>
    <row r="74" spans="1:38" ht="60" customHeight="1">
      <c r="A74" s="153" t="s">
        <v>383</v>
      </c>
      <c r="B74" s="154" t="s">
        <v>502</v>
      </c>
      <c r="C74" s="187"/>
      <c r="D74" s="99"/>
      <c r="E74" s="99"/>
      <c r="F74" s="99"/>
      <c r="G74" s="99"/>
      <c r="H74" s="99"/>
      <c r="I74" s="99"/>
      <c r="J74" s="99"/>
      <c r="K74" s="99"/>
      <c r="L74" s="99"/>
      <c r="M74" s="99"/>
      <c r="N74" s="99"/>
      <c r="O74" s="99"/>
      <c r="P74" s="99"/>
      <c r="Q74" s="99"/>
      <c r="R74" s="99"/>
      <c r="S74" s="99"/>
      <c r="T74" s="99"/>
      <c r="U74" s="99"/>
      <c r="V74" s="99"/>
      <c r="W74" s="99"/>
      <c r="X74" s="99"/>
      <c r="Y74" s="99"/>
      <c r="Z74" s="198"/>
      <c r="AA74" s="212"/>
      <c r="AB74" s="212"/>
      <c r="AC74" s="212"/>
      <c r="AD74" s="212"/>
      <c r="AE74" s="212"/>
      <c r="AF74" s="99"/>
      <c r="AG74" s="198"/>
      <c r="AH74" s="212"/>
      <c r="AI74" s="212"/>
      <c r="AJ74" s="212"/>
      <c r="AK74" s="99"/>
      <c r="AL74" s="99"/>
    </row>
    <row r="75" spans="1:38" s="217" customFormat="1" ht="39.75" customHeight="1">
      <c r="A75" s="158" t="s">
        <v>383</v>
      </c>
      <c r="B75" s="159" t="s">
        <v>283</v>
      </c>
      <c r="C75" s="180" t="s">
        <v>782</v>
      </c>
      <c r="D75" s="202"/>
      <c r="E75" s="202"/>
      <c r="F75" s="202"/>
      <c r="G75" s="202"/>
      <c r="H75" s="202"/>
      <c r="I75" s="202"/>
      <c r="J75" s="202"/>
      <c r="K75" s="202"/>
      <c r="L75" s="202"/>
      <c r="M75" s="202"/>
      <c r="N75" s="202"/>
      <c r="O75" s="202"/>
      <c r="P75" s="202"/>
      <c r="Q75" s="202"/>
      <c r="R75" s="202"/>
      <c r="S75" s="202"/>
      <c r="T75" s="202"/>
      <c r="U75" s="202"/>
      <c r="V75" s="202"/>
      <c r="W75" s="202"/>
      <c r="X75" s="202"/>
      <c r="Y75" s="202"/>
      <c r="Z75" s="208">
        <v>2.154</v>
      </c>
      <c r="AA75" s="207"/>
      <c r="AB75" s="207"/>
      <c r="AC75" s="207"/>
      <c r="AD75" s="207"/>
      <c r="AE75" s="207"/>
      <c r="AF75" s="202"/>
      <c r="AG75" s="208">
        <f>D75+K75+R75+Z75</f>
        <v>2.154</v>
      </c>
      <c r="AH75" s="207">
        <f>F75+M75+T75+AA75</f>
        <v>0</v>
      </c>
      <c r="AI75" s="207"/>
      <c r="AJ75" s="207">
        <f>H75+O75+V75+AC75</f>
        <v>0</v>
      </c>
      <c r="AK75" s="202"/>
      <c r="AL75" s="202"/>
    </row>
    <row r="76" spans="1:38" s="217" customFormat="1" ht="39.75" customHeight="1">
      <c r="A76" s="158" t="s">
        <v>383</v>
      </c>
      <c r="B76" s="159" t="s">
        <v>284</v>
      </c>
      <c r="C76" s="180" t="s">
        <v>783</v>
      </c>
      <c r="D76" s="202"/>
      <c r="E76" s="202"/>
      <c r="F76" s="202"/>
      <c r="G76" s="202"/>
      <c r="H76" s="202"/>
      <c r="I76" s="202"/>
      <c r="J76" s="202"/>
      <c r="K76" s="202"/>
      <c r="L76" s="202"/>
      <c r="M76" s="202"/>
      <c r="N76" s="202"/>
      <c r="O76" s="202"/>
      <c r="P76" s="202"/>
      <c r="Q76" s="202"/>
      <c r="R76" s="202"/>
      <c r="S76" s="202"/>
      <c r="T76" s="202"/>
      <c r="U76" s="202"/>
      <c r="V76" s="202"/>
      <c r="W76" s="202"/>
      <c r="X76" s="202"/>
      <c r="Y76" s="202"/>
      <c r="Z76" s="208">
        <v>1.819</v>
      </c>
      <c r="AA76" s="207"/>
      <c r="AB76" s="207"/>
      <c r="AC76" s="207"/>
      <c r="AD76" s="207"/>
      <c r="AE76" s="207"/>
      <c r="AF76" s="202"/>
      <c r="AG76" s="208">
        <f>D76+K76+R76+Z76</f>
        <v>1.819</v>
      </c>
      <c r="AH76" s="207">
        <f>F76+M76+T76+AA76</f>
        <v>0</v>
      </c>
      <c r="AI76" s="207"/>
      <c r="AJ76" s="207">
        <f>H76+O76+V76+AC76</f>
        <v>0</v>
      </c>
      <c r="AK76" s="202"/>
      <c r="AL76" s="202"/>
    </row>
    <row r="77" spans="1:38" s="217" customFormat="1" ht="30" customHeight="1">
      <c r="A77" s="158" t="s">
        <v>383</v>
      </c>
      <c r="B77" s="159" t="s">
        <v>285</v>
      </c>
      <c r="C77" s="180" t="s">
        <v>784</v>
      </c>
      <c r="D77" s="202"/>
      <c r="E77" s="202"/>
      <c r="F77" s="202"/>
      <c r="G77" s="202"/>
      <c r="H77" s="202"/>
      <c r="I77" s="202"/>
      <c r="J77" s="202"/>
      <c r="K77" s="202"/>
      <c r="L77" s="202"/>
      <c r="M77" s="202"/>
      <c r="N77" s="202"/>
      <c r="O77" s="202"/>
      <c r="P77" s="202"/>
      <c r="Q77" s="202"/>
      <c r="R77" s="202"/>
      <c r="S77" s="202"/>
      <c r="T77" s="202"/>
      <c r="U77" s="202"/>
      <c r="V77" s="202"/>
      <c r="W77" s="202"/>
      <c r="X77" s="202"/>
      <c r="Y77" s="202"/>
      <c r="Z77" s="208">
        <v>0.749</v>
      </c>
      <c r="AA77" s="207"/>
      <c r="AB77" s="207"/>
      <c r="AC77" s="207"/>
      <c r="AD77" s="207"/>
      <c r="AE77" s="207"/>
      <c r="AF77" s="202"/>
      <c r="AG77" s="208">
        <f>D77+K77+R77+Z77</f>
        <v>0.749</v>
      </c>
      <c r="AH77" s="207">
        <f>F77+M77+T77+AA77</f>
        <v>0</v>
      </c>
      <c r="AI77" s="207"/>
      <c r="AJ77" s="207">
        <f>H77+O77+V77+AC77</f>
        <v>0</v>
      </c>
      <c r="AK77" s="202"/>
      <c r="AL77" s="202"/>
    </row>
    <row r="78" spans="1:38" s="217" customFormat="1" ht="30" customHeight="1">
      <c r="A78" s="158" t="s">
        <v>383</v>
      </c>
      <c r="B78" s="159" t="s">
        <v>286</v>
      </c>
      <c r="C78" s="180" t="s">
        <v>785</v>
      </c>
      <c r="D78" s="202"/>
      <c r="E78" s="202"/>
      <c r="F78" s="202"/>
      <c r="G78" s="202"/>
      <c r="H78" s="202"/>
      <c r="I78" s="202"/>
      <c r="J78" s="202"/>
      <c r="K78" s="202"/>
      <c r="L78" s="202"/>
      <c r="M78" s="202"/>
      <c r="N78" s="202"/>
      <c r="O78" s="202"/>
      <c r="P78" s="202"/>
      <c r="Q78" s="202"/>
      <c r="R78" s="202"/>
      <c r="S78" s="202"/>
      <c r="T78" s="202"/>
      <c r="U78" s="202"/>
      <c r="V78" s="202"/>
      <c r="W78" s="202"/>
      <c r="X78" s="202"/>
      <c r="Y78" s="202"/>
      <c r="Z78" s="208">
        <v>0.753</v>
      </c>
      <c r="AA78" s="207"/>
      <c r="AB78" s="207"/>
      <c r="AC78" s="207"/>
      <c r="AD78" s="207"/>
      <c r="AE78" s="207"/>
      <c r="AF78" s="202"/>
      <c r="AG78" s="208">
        <f>D78+K78+R78+Z78</f>
        <v>0.753</v>
      </c>
      <c r="AH78" s="207">
        <f>F78+M78+T78+AA78</f>
        <v>0</v>
      </c>
      <c r="AI78" s="207"/>
      <c r="AJ78" s="207">
        <f>H78+O78+V78+AC78</f>
        <v>0</v>
      </c>
      <c r="AK78" s="202"/>
      <c r="AL78" s="202"/>
    </row>
    <row r="79" spans="1:38" s="217" customFormat="1" ht="30" customHeight="1">
      <c r="A79" s="158" t="s">
        <v>383</v>
      </c>
      <c r="B79" s="159" t="s">
        <v>287</v>
      </c>
      <c r="C79" s="180" t="s">
        <v>786</v>
      </c>
      <c r="D79" s="202"/>
      <c r="E79" s="202"/>
      <c r="F79" s="202"/>
      <c r="G79" s="202"/>
      <c r="H79" s="202"/>
      <c r="I79" s="202"/>
      <c r="J79" s="202"/>
      <c r="K79" s="202"/>
      <c r="L79" s="202"/>
      <c r="M79" s="202"/>
      <c r="N79" s="202"/>
      <c r="O79" s="202"/>
      <c r="P79" s="202"/>
      <c r="Q79" s="202"/>
      <c r="R79" s="202"/>
      <c r="S79" s="202"/>
      <c r="T79" s="202"/>
      <c r="U79" s="202"/>
      <c r="V79" s="202"/>
      <c r="W79" s="202"/>
      <c r="X79" s="202"/>
      <c r="Y79" s="202"/>
      <c r="Z79" s="208"/>
      <c r="AA79" s="207"/>
      <c r="AB79" s="207"/>
      <c r="AC79" s="207"/>
      <c r="AD79" s="207"/>
      <c r="AE79" s="207"/>
      <c r="AF79" s="202"/>
      <c r="AG79" s="208"/>
      <c r="AH79" s="207"/>
      <c r="AI79" s="207"/>
      <c r="AJ79" s="207"/>
      <c r="AK79" s="202"/>
      <c r="AL79" s="202"/>
    </row>
    <row r="80" spans="1:38" s="217" customFormat="1" ht="30" customHeight="1">
      <c r="A80" s="158" t="s">
        <v>383</v>
      </c>
      <c r="B80" s="159" t="s">
        <v>288</v>
      </c>
      <c r="C80" s="180" t="s">
        <v>787</v>
      </c>
      <c r="D80" s="202"/>
      <c r="E80" s="202"/>
      <c r="F80" s="202"/>
      <c r="G80" s="202"/>
      <c r="H80" s="202"/>
      <c r="I80" s="202"/>
      <c r="J80" s="202"/>
      <c r="K80" s="202"/>
      <c r="L80" s="202"/>
      <c r="M80" s="202"/>
      <c r="N80" s="202"/>
      <c r="O80" s="202"/>
      <c r="P80" s="202"/>
      <c r="Q80" s="202"/>
      <c r="R80" s="202"/>
      <c r="S80" s="202"/>
      <c r="T80" s="202"/>
      <c r="U80" s="202"/>
      <c r="V80" s="202"/>
      <c r="W80" s="202"/>
      <c r="X80" s="202"/>
      <c r="Y80" s="202"/>
      <c r="Z80" s="208">
        <v>0.891</v>
      </c>
      <c r="AA80" s="207">
        <v>0.8</v>
      </c>
      <c r="AB80" s="207"/>
      <c r="AC80" s="207"/>
      <c r="AD80" s="207"/>
      <c r="AE80" s="207"/>
      <c r="AF80" s="202"/>
      <c r="AG80" s="208">
        <f>D80+K80+R80+Z80</f>
        <v>0.891</v>
      </c>
      <c r="AH80" s="207">
        <f>F80+M80+T80+AA80</f>
        <v>0.8</v>
      </c>
      <c r="AI80" s="207"/>
      <c r="AJ80" s="207">
        <f>H80+O80+V80+AC80</f>
        <v>0</v>
      </c>
      <c r="AK80" s="202"/>
      <c r="AL80" s="202"/>
    </row>
    <row r="81" spans="1:38" s="217" customFormat="1" ht="39.75" customHeight="1">
      <c r="A81" s="158" t="s">
        <v>383</v>
      </c>
      <c r="B81" s="159" t="s">
        <v>289</v>
      </c>
      <c r="C81" s="180" t="s">
        <v>788</v>
      </c>
      <c r="D81" s="202"/>
      <c r="E81" s="202"/>
      <c r="F81" s="202"/>
      <c r="G81" s="202"/>
      <c r="H81" s="202"/>
      <c r="I81" s="202"/>
      <c r="J81" s="202"/>
      <c r="K81" s="202"/>
      <c r="L81" s="202"/>
      <c r="M81" s="202"/>
      <c r="N81" s="202"/>
      <c r="O81" s="202"/>
      <c r="P81" s="202"/>
      <c r="Q81" s="202"/>
      <c r="R81" s="202"/>
      <c r="S81" s="202"/>
      <c r="T81" s="202"/>
      <c r="U81" s="202"/>
      <c r="V81" s="202"/>
      <c r="W81" s="202"/>
      <c r="X81" s="202"/>
      <c r="Y81" s="202"/>
      <c r="Z81" s="208"/>
      <c r="AA81" s="207"/>
      <c r="AB81" s="207"/>
      <c r="AC81" s="207"/>
      <c r="AD81" s="207"/>
      <c r="AE81" s="207"/>
      <c r="AF81" s="202"/>
      <c r="AG81" s="208"/>
      <c r="AH81" s="207"/>
      <c r="AI81" s="207"/>
      <c r="AJ81" s="207"/>
      <c r="AK81" s="202"/>
      <c r="AL81" s="202"/>
    </row>
    <row r="82" spans="1:38" ht="39.75" customHeight="1">
      <c r="A82" s="153" t="s">
        <v>334</v>
      </c>
      <c r="B82" s="154" t="s">
        <v>503</v>
      </c>
      <c r="C82" s="187"/>
      <c r="D82" s="99"/>
      <c r="E82" s="99"/>
      <c r="F82" s="99"/>
      <c r="G82" s="99"/>
      <c r="H82" s="99"/>
      <c r="I82" s="99"/>
      <c r="J82" s="99"/>
      <c r="K82" s="99"/>
      <c r="L82" s="99"/>
      <c r="M82" s="99"/>
      <c r="N82" s="99"/>
      <c r="O82" s="99"/>
      <c r="P82" s="99"/>
      <c r="Q82" s="99"/>
      <c r="R82" s="99"/>
      <c r="S82" s="99"/>
      <c r="T82" s="99"/>
      <c r="U82" s="99"/>
      <c r="V82" s="99"/>
      <c r="W82" s="99"/>
      <c r="X82" s="99"/>
      <c r="Y82" s="99"/>
      <c r="Z82" s="198"/>
      <c r="AA82" s="212"/>
      <c r="AB82" s="212"/>
      <c r="AC82" s="212"/>
      <c r="AD82" s="212"/>
      <c r="AE82" s="212"/>
      <c r="AF82" s="99"/>
      <c r="AG82" s="198"/>
      <c r="AH82" s="212"/>
      <c r="AI82" s="212"/>
      <c r="AJ82" s="212"/>
      <c r="AK82" s="99"/>
      <c r="AL82" s="99"/>
    </row>
    <row r="83" spans="1:38" ht="30" customHeight="1">
      <c r="A83" s="153" t="s">
        <v>386</v>
      </c>
      <c r="B83" s="154" t="s">
        <v>504</v>
      </c>
      <c r="C83" s="187"/>
      <c r="D83" s="99"/>
      <c r="E83" s="99"/>
      <c r="F83" s="99"/>
      <c r="G83" s="99"/>
      <c r="H83" s="99"/>
      <c r="I83" s="99"/>
      <c r="J83" s="99"/>
      <c r="K83" s="99"/>
      <c r="L83" s="99"/>
      <c r="M83" s="99"/>
      <c r="N83" s="99"/>
      <c r="O83" s="99"/>
      <c r="P83" s="99"/>
      <c r="Q83" s="99"/>
      <c r="R83" s="99"/>
      <c r="S83" s="99"/>
      <c r="T83" s="99"/>
      <c r="U83" s="99"/>
      <c r="V83" s="99"/>
      <c r="W83" s="99"/>
      <c r="X83" s="99"/>
      <c r="Y83" s="99"/>
      <c r="Z83" s="198"/>
      <c r="AA83" s="212"/>
      <c r="AB83" s="212"/>
      <c r="AC83" s="212"/>
      <c r="AD83" s="212"/>
      <c r="AE83" s="212"/>
      <c r="AF83" s="99"/>
      <c r="AG83" s="198"/>
      <c r="AH83" s="212"/>
      <c r="AI83" s="212"/>
      <c r="AJ83" s="212"/>
      <c r="AK83" s="99"/>
      <c r="AL83" s="99"/>
    </row>
    <row r="84" spans="1:38" s="217" customFormat="1" ht="30" customHeight="1">
      <c r="A84" s="158" t="s">
        <v>386</v>
      </c>
      <c r="B84" s="159" t="s">
        <v>279</v>
      </c>
      <c r="C84" s="180" t="s">
        <v>789</v>
      </c>
      <c r="D84" s="202"/>
      <c r="E84" s="202"/>
      <c r="F84" s="202"/>
      <c r="G84" s="202"/>
      <c r="H84" s="202"/>
      <c r="I84" s="202"/>
      <c r="J84" s="202"/>
      <c r="K84" s="202"/>
      <c r="L84" s="202"/>
      <c r="M84" s="202"/>
      <c r="N84" s="202"/>
      <c r="O84" s="202"/>
      <c r="P84" s="202"/>
      <c r="Q84" s="202"/>
      <c r="R84" s="202"/>
      <c r="S84" s="202"/>
      <c r="T84" s="202"/>
      <c r="U84" s="202"/>
      <c r="V84" s="202"/>
      <c r="W84" s="202"/>
      <c r="X84" s="202"/>
      <c r="Y84" s="202"/>
      <c r="Z84" s="208"/>
      <c r="AA84" s="207"/>
      <c r="AB84" s="207"/>
      <c r="AC84" s="207"/>
      <c r="AD84" s="207"/>
      <c r="AE84" s="207"/>
      <c r="AF84" s="202"/>
      <c r="AG84" s="208"/>
      <c r="AH84" s="207"/>
      <c r="AI84" s="207"/>
      <c r="AJ84" s="207"/>
      <c r="AK84" s="202"/>
      <c r="AL84" s="202"/>
    </row>
    <row r="85" spans="1:38" ht="39.75" customHeight="1" hidden="1" outlineLevel="1">
      <c r="A85" s="153" t="s">
        <v>387</v>
      </c>
      <c r="B85" s="154" t="s">
        <v>505</v>
      </c>
      <c r="C85" s="187"/>
      <c r="D85" s="99"/>
      <c r="E85" s="99"/>
      <c r="F85" s="99"/>
      <c r="G85" s="99"/>
      <c r="H85" s="99"/>
      <c r="I85" s="99"/>
      <c r="J85" s="99"/>
      <c r="K85" s="99"/>
      <c r="L85" s="99"/>
      <c r="M85" s="99"/>
      <c r="N85" s="99"/>
      <c r="O85" s="99"/>
      <c r="P85" s="99"/>
      <c r="Q85" s="99"/>
      <c r="R85" s="99"/>
      <c r="S85" s="99"/>
      <c r="T85" s="99"/>
      <c r="U85" s="99"/>
      <c r="V85" s="99"/>
      <c r="W85" s="99"/>
      <c r="X85" s="99"/>
      <c r="Y85" s="99"/>
      <c r="Z85" s="198"/>
      <c r="AA85" s="212"/>
      <c r="AB85" s="212"/>
      <c r="AC85" s="212"/>
      <c r="AD85" s="212"/>
      <c r="AE85" s="212"/>
      <c r="AF85" s="99"/>
      <c r="AG85" s="198"/>
      <c r="AH85" s="212"/>
      <c r="AI85" s="212"/>
      <c r="AJ85" s="212"/>
      <c r="AK85" s="99"/>
      <c r="AL85" s="99"/>
    </row>
    <row r="86" spans="1:38" ht="30" customHeight="1" hidden="1" outlineLevel="1">
      <c r="A86" s="158" t="s">
        <v>387</v>
      </c>
      <c r="B86" s="159" t="s">
        <v>487</v>
      </c>
      <c r="C86" s="180"/>
      <c r="D86" s="99"/>
      <c r="E86" s="99"/>
      <c r="F86" s="99"/>
      <c r="G86" s="99"/>
      <c r="H86" s="99"/>
      <c r="I86" s="99"/>
      <c r="J86" s="99"/>
      <c r="K86" s="99"/>
      <c r="L86" s="99"/>
      <c r="M86" s="99"/>
      <c r="N86" s="99"/>
      <c r="O86" s="99"/>
      <c r="P86" s="99"/>
      <c r="Q86" s="99"/>
      <c r="R86" s="99"/>
      <c r="S86" s="99"/>
      <c r="T86" s="99"/>
      <c r="U86" s="99"/>
      <c r="V86" s="99"/>
      <c r="W86" s="99"/>
      <c r="X86" s="99"/>
      <c r="Y86" s="99"/>
      <c r="Z86" s="198"/>
      <c r="AA86" s="212"/>
      <c r="AB86" s="212"/>
      <c r="AC86" s="212"/>
      <c r="AD86" s="212"/>
      <c r="AE86" s="212"/>
      <c r="AF86" s="99"/>
      <c r="AG86" s="198"/>
      <c r="AH86" s="212"/>
      <c r="AI86" s="212"/>
      <c r="AJ86" s="212"/>
      <c r="AK86" s="99"/>
      <c r="AL86" s="99"/>
    </row>
    <row r="87" spans="1:38" ht="30" customHeight="1" hidden="1" outlineLevel="1">
      <c r="A87" s="158" t="s">
        <v>387</v>
      </c>
      <c r="B87" s="159" t="s">
        <v>487</v>
      </c>
      <c r="C87" s="180"/>
      <c r="D87" s="99"/>
      <c r="E87" s="99"/>
      <c r="F87" s="99"/>
      <c r="G87" s="99"/>
      <c r="H87" s="99"/>
      <c r="I87" s="99"/>
      <c r="J87" s="99"/>
      <c r="K87" s="99"/>
      <c r="L87" s="99"/>
      <c r="M87" s="99"/>
      <c r="N87" s="99"/>
      <c r="O87" s="99"/>
      <c r="P87" s="99"/>
      <c r="Q87" s="99"/>
      <c r="R87" s="99"/>
      <c r="S87" s="99"/>
      <c r="T87" s="99"/>
      <c r="U87" s="99"/>
      <c r="V87" s="99"/>
      <c r="W87" s="99"/>
      <c r="X87" s="99"/>
      <c r="Y87" s="99"/>
      <c r="Z87" s="198"/>
      <c r="AA87" s="212"/>
      <c r="AB87" s="212"/>
      <c r="AC87" s="212"/>
      <c r="AD87" s="212"/>
      <c r="AE87" s="212"/>
      <c r="AF87" s="99"/>
      <c r="AG87" s="198"/>
      <c r="AH87" s="212"/>
      <c r="AI87" s="212"/>
      <c r="AJ87" s="212"/>
      <c r="AK87" s="99"/>
      <c r="AL87" s="99"/>
    </row>
    <row r="88" spans="1:38" ht="30" customHeight="1" hidden="1" outlineLevel="1">
      <c r="A88" s="158" t="s">
        <v>536</v>
      </c>
      <c r="B88" s="159" t="s">
        <v>536</v>
      </c>
      <c r="C88" s="180"/>
      <c r="D88" s="99"/>
      <c r="E88" s="99"/>
      <c r="F88" s="99"/>
      <c r="G88" s="99"/>
      <c r="H88" s="99"/>
      <c r="I88" s="99"/>
      <c r="J88" s="99"/>
      <c r="K88" s="99"/>
      <c r="L88" s="99"/>
      <c r="M88" s="99"/>
      <c r="N88" s="99"/>
      <c r="O88" s="99"/>
      <c r="P88" s="99"/>
      <c r="Q88" s="99"/>
      <c r="R88" s="99"/>
      <c r="S88" s="99"/>
      <c r="T88" s="99"/>
      <c r="U88" s="99"/>
      <c r="V88" s="99"/>
      <c r="W88" s="99"/>
      <c r="X88" s="99"/>
      <c r="Y88" s="99"/>
      <c r="Z88" s="198"/>
      <c r="AA88" s="212"/>
      <c r="AB88" s="212"/>
      <c r="AC88" s="212"/>
      <c r="AD88" s="212"/>
      <c r="AE88" s="212"/>
      <c r="AF88" s="99"/>
      <c r="AG88" s="198"/>
      <c r="AH88" s="212"/>
      <c r="AI88" s="212"/>
      <c r="AJ88" s="212"/>
      <c r="AK88" s="99"/>
      <c r="AL88" s="99"/>
    </row>
    <row r="89" spans="1:38" ht="39.75" customHeight="1" collapsed="1">
      <c r="A89" s="153" t="s">
        <v>335</v>
      </c>
      <c r="B89" s="154" t="s">
        <v>506</v>
      </c>
      <c r="C89" s="187"/>
      <c r="D89" s="99"/>
      <c r="E89" s="99"/>
      <c r="F89" s="99"/>
      <c r="G89" s="99"/>
      <c r="H89" s="99"/>
      <c r="I89" s="99"/>
      <c r="J89" s="99"/>
      <c r="K89" s="99"/>
      <c r="L89" s="99"/>
      <c r="M89" s="99"/>
      <c r="N89" s="99"/>
      <c r="O89" s="99"/>
      <c r="P89" s="99"/>
      <c r="Q89" s="99"/>
      <c r="R89" s="99"/>
      <c r="S89" s="99"/>
      <c r="T89" s="99"/>
      <c r="U89" s="99"/>
      <c r="V89" s="99"/>
      <c r="W89" s="99"/>
      <c r="X89" s="99"/>
      <c r="Y89" s="99"/>
      <c r="Z89" s="198"/>
      <c r="AA89" s="212"/>
      <c r="AB89" s="212"/>
      <c r="AC89" s="212"/>
      <c r="AD89" s="212"/>
      <c r="AE89" s="212"/>
      <c r="AF89" s="99"/>
      <c r="AG89" s="198"/>
      <c r="AH89" s="212"/>
      <c r="AI89" s="212"/>
      <c r="AJ89" s="212"/>
      <c r="AK89" s="99"/>
      <c r="AL89" s="99"/>
    </row>
    <row r="90" spans="1:38" ht="39.75" customHeight="1" hidden="1" outlineLevel="1">
      <c r="A90" s="153" t="s">
        <v>390</v>
      </c>
      <c r="B90" s="154" t="s">
        <v>507</v>
      </c>
      <c r="C90" s="187"/>
      <c r="D90" s="99"/>
      <c r="E90" s="99"/>
      <c r="F90" s="99"/>
      <c r="G90" s="99"/>
      <c r="H90" s="99"/>
      <c r="I90" s="99"/>
      <c r="J90" s="99"/>
      <c r="K90" s="99"/>
      <c r="L90" s="99"/>
      <c r="M90" s="99"/>
      <c r="N90" s="99"/>
      <c r="O90" s="99"/>
      <c r="P90" s="99"/>
      <c r="Q90" s="99"/>
      <c r="R90" s="99"/>
      <c r="S90" s="99"/>
      <c r="T90" s="99"/>
      <c r="U90" s="99"/>
      <c r="V90" s="99"/>
      <c r="W90" s="99"/>
      <c r="X90" s="99"/>
      <c r="Y90" s="99"/>
      <c r="Z90" s="198"/>
      <c r="AA90" s="212"/>
      <c r="AB90" s="212"/>
      <c r="AC90" s="212"/>
      <c r="AD90" s="212"/>
      <c r="AE90" s="212"/>
      <c r="AF90" s="99"/>
      <c r="AG90" s="198"/>
      <c r="AH90" s="212"/>
      <c r="AI90" s="212"/>
      <c r="AJ90" s="212"/>
      <c r="AK90" s="99"/>
      <c r="AL90" s="99"/>
    </row>
    <row r="91" spans="1:38" ht="30" customHeight="1" hidden="1" outlineLevel="1">
      <c r="A91" s="158" t="s">
        <v>390</v>
      </c>
      <c r="B91" s="159" t="s">
        <v>487</v>
      </c>
      <c r="C91" s="180"/>
      <c r="D91" s="99"/>
      <c r="E91" s="99"/>
      <c r="F91" s="99"/>
      <c r="G91" s="99"/>
      <c r="H91" s="99"/>
      <c r="I91" s="99"/>
      <c r="J91" s="99"/>
      <c r="K91" s="99"/>
      <c r="L91" s="99"/>
      <c r="M91" s="99"/>
      <c r="N91" s="99"/>
      <c r="O91" s="99"/>
      <c r="P91" s="99"/>
      <c r="Q91" s="99"/>
      <c r="R91" s="99"/>
      <c r="S91" s="99"/>
      <c r="T91" s="99"/>
      <c r="U91" s="99"/>
      <c r="V91" s="99"/>
      <c r="W91" s="99"/>
      <c r="X91" s="99"/>
      <c r="Y91" s="99"/>
      <c r="Z91" s="198"/>
      <c r="AA91" s="212"/>
      <c r="AB91" s="212"/>
      <c r="AC91" s="212"/>
      <c r="AD91" s="212"/>
      <c r="AE91" s="212"/>
      <c r="AF91" s="99"/>
      <c r="AG91" s="198"/>
      <c r="AH91" s="212"/>
      <c r="AI91" s="212"/>
      <c r="AJ91" s="212"/>
      <c r="AK91" s="99"/>
      <c r="AL91" s="99"/>
    </row>
    <row r="92" spans="1:38" ht="30" customHeight="1" hidden="1" outlineLevel="1">
      <c r="A92" s="158" t="s">
        <v>390</v>
      </c>
      <c r="B92" s="159" t="s">
        <v>487</v>
      </c>
      <c r="C92" s="180"/>
      <c r="D92" s="99"/>
      <c r="E92" s="99"/>
      <c r="F92" s="99"/>
      <c r="G92" s="99"/>
      <c r="H92" s="99"/>
      <c r="I92" s="99"/>
      <c r="J92" s="99"/>
      <c r="K92" s="99"/>
      <c r="L92" s="99"/>
      <c r="M92" s="99"/>
      <c r="N92" s="99"/>
      <c r="O92" s="99"/>
      <c r="P92" s="99"/>
      <c r="Q92" s="99"/>
      <c r="R92" s="99"/>
      <c r="S92" s="99"/>
      <c r="T92" s="99"/>
      <c r="U92" s="99"/>
      <c r="V92" s="99"/>
      <c r="W92" s="99"/>
      <c r="X92" s="99"/>
      <c r="Y92" s="99"/>
      <c r="Z92" s="198"/>
      <c r="AA92" s="212"/>
      <c r="AB92" s="212"/>
      <c r="AC92" s="212"/>
      <c r="AD92" s="212"/>
      <c r="AE92" s="212"/>
      <c r="AF92" s="99"/>
      <c r="AG92" s="198"/>
      <c r="AH92" s="212"/>
      <c r="AI92" s="212"/>
      <c r="AJ92" s="212"/>
      <c r="AK92" s="99"/>
      <c r="AL92" s="99"/>
    </row>
    <row r="93" spans="1:38" ht="30" customHeight="1" hidden="1" outlineLevel="1">
      <c r="A93" s="158" t="s">
        <v>536</v>
      </c>
      <c r="B93" s="159" t="s">
        <v>536</v>
      </c>
      <c r="C93" s="180"/>
      <c r="D93" s="99"/>
      <c r="E93" s="99"/>
      <c r="F93" s="99"/>
      <c r="G93" s="99"/>
      <c r="H93" s="99"/>
      <c r="I93" s="99"/>
      <c r="J93" s="99"/>
      <c r="K93" s="99"/>
      <c r="L93" s="99"/>
      <c r="M93" s="99"/>
      <c r="N93" s="99"/>
      <c r="O93" s="99"/>
      <c r="P93" s="99"/>
      <c r="Q93" s="99"/>
      <c r="R93" s="99"/>
      <c r="S93" s="99"/>
      <c r="T93" s="99"/>
      <c r="U93" s="99"/>
      <c r="V93" s="99"/>
      <c r="W93" s="99"/>
      <c r="X93" s="99"/>
      <c r="Y93" s="99"/>
      <c r="Z93" s="198"/>
      <c r="AA93" s="212"/>
      <c r="AB93" s="212"/>
      <c r="AC93" s="212"/>
      <c r="AD93" s="212"/>
      <c r="AE93" s="212"/>
      <c r="AF93" s="99"/>
      <c r="AG93" s="198"/>
      <c r="AH93" s="212"/>
      <c r="AI93" s="212"/>
      <c r="AJ93" s="212"/>
      <c r="AK93" s="99"/>
      <c r="AL93" s="99"/>
    </row>
    <row r="94" spans="1:38" ht="39.75" customHeight="1" hidden="1" outlineLevel="1">
      <c r="A94" s="153" t="s">
        <v>391</v>
      </c>
      <c r="B94" s="154" t="s">
        <v>508</v>
      </c>
      <c r="C94" s="187"/>
      <c r="D94" s="99"/>
      <c r="E94" s="99"/>
      <c r="F94" s="99"/>
      <c r="G94" s="99"/>
      <c r="H94" s="99"/>
      <c r="I94" s="99"/>
      <c r="J94" s="99"/>
      <c r="K94" s="99"/>
      <c r="L94" s="99"/>
      <c r="M94" s="99"/>
      <c r="N94" s="99"/>
      <c r="O94" s="99"/>
      <c r="P94" s="99"/>
      <c r="Q94" s="99"/>
      <c r="R94" s="99"/>
      <c r="S94" s="99"/>
      <c r="T94" s="99"/>
      <c r="U94" s="99"/>
      <c r="V94" s="99"/>
      <c r="W94" s="99"/>
      <c r="X94" s="99"/>
      <c r="Y94" s="99"/>
      <c r="Z94" s="198"/>
      <c r="AA94" s="212"/>
      <c r="AB94" s="212"/>
      <c r="AC94" s="212"/>
      <c r="AD94" s="212"/>
      <c r="AE94" s="212"/>
      <c r="AF94" s="99"/>
      <c r="AG94" s="198"/>
      <c r="AH94" s="212"/>
      <c r="AI94" s="212"/>
      <c r="AJ94" s="212"/>
      <c r="AK94" s="99"/>
      <c r="AL94" s="99"/>
    </row>
    <row r="95" spans="1:38" ht="30" customHeight="1" hidden="1" outlineLevel="1">
      <c r="A95" s="158" t="s">
        <v>391</v>
      </c>
      <c r="B95" s="159" t="s">
        <v>487</v>
      </c>
      <c r="C95" s="180"/>
      <c r="D95" s="99"/>
      <c r="E95" s="99"/>
      <c r="F95" s="99"/>
      <c r="G95" s="99"/>
      <c r="H95" s="99"/>
      <c r="I95" s="99"/>
      <c r="J95" s="99"/>
      <c r="K95" s="99"/>
      <c r="L95" s="99"/>
      <c r="M95" s="99"/>
      <c r="N95" s="99"/>
      <c r="O95" s="99"/>
      <c r="P95" s="99"/>
      <c r="Q95" s="99"/>
      <c r="R95" s="99"/>
      <c r="S95" s="99"/>
      <c r="T95" s="99"/>
      <c r="U95" s="99"/>
      <c r="V95" s="99"/>
      <c r="W95" s="99"/>
      <c r="X95" s="99"/>
      <c r="Y95" s="99"/>
      <c r="Z95" s="198"/>
      <c r="AA95" s="212"/>
      <c r="AB95" s="212"/>
      <c r="AC95" s="212"/>
      <c r="AD95" s="212"/>
      <c r="AE95" s="212"/>
      <c r="AF95" s="99"/>
      <c r="AG95" s="198"/>
      <c r="AH95" s="212"/>
      <c r="AI95" s="212"/>
      <c r="AJ95" s="212"/>
      <c r="AK95" s="99"/>
      <c r="AL95" s="99"/>
    </row>
    <row r="96" spans="1:38" ht="30" customHeight="1" hidden="1" outlineLevel="1">
      <c r="A96" s="158" t="s">
        <v>391</v>
      </c>
      <c r="B96" s="159" t="s">
        <v>487</v>
      </c>
      <c r="C96" s="180"/>
      <c r="D96" s="99"/>
      <c r="E96" s="99"/>
      <c r="F96" s="99"/>
      <c r="G96" s="99"/>
      <c r="H96" s="99"/>
      <c r="I96" s="99"/>
      <c r="J96" s="99"/>
      <c r="K96" s="99"/>
      <c r="L96" s="99"/>
      <c r="M96" s="99"/>
      <c r="N96" s="99"/>
      <c r="O96" s="99"/>
      <c r="P96" s="99"/>
      <c r="Q96" s="99"/>
      <c r="R96" s="99"/>
      <c r="S96" s="99"/>
      <c r="T96" s="99"/>
      <c r="U96" s="99"/>
      <c r="V96" s="99"/>
      <c r="W96" s="99"/>
      <c r="X96" s="99"/>
      <c r="Y96" s="99"/>
      <c r="Z96" s="198"/>
      <c r="AA96" s="212"/>
      <c r="AB96" s="212"/>
      <c r="AC96" s="212"/>
      <c r="AD96" s="212"/>
      <c r="AE96" s="212"/>
      <c r="AF96" s="99"/>
      <c r="AG96" s="198"/>
      <c r="AH96" s="212"/>
      <c r="AI96" s="212"/>
      <c r="AJ96" s="212"/>
      <c r="AK96" s="99"/>
      <c r="AL96" s="99"/>
    </row>
    <row r="97" spans="1:38" ht="30" customHeight="1" hidden="1" outlineLevel="1">
      <c r="A97" s="158" t="s">
        <v>536</v>
      </c>
      <c r="B97" s="159" t="s">
        <v>536</v>
      </c>
      <c r="C97" s="180"/>
      <c r="D97" s="99"/>
      <c r="E97" s="99"/>
      <c r="F97" s="99"/>
      <c r="G97" s="99"/>
      <c r="H97" s="99"/>
      <c r="I97" s="99"/>
      <c r="J97" s="99"/>
      <c r="K97" s="99"/>
      <c r="L97" s="99"/>
      <c r="M97" s="99"/>
      <c r="N97" s="99"/>
      <c r="O97" s="99"/>
      <c r="P97" s="99"/>
      <c r="Q97" s="99"/>
      <c r="R97" s="99"/>
      <c r="S97" s="99"/>
      <c r="T97" s="99"/>
      <c r="U97" s="99"/>
      <c r="V97" s="99"/>
      <c r="W97" s="99"/>
      <c r="X97" s="99"/>
      <c r="Y97" s="99"/>
      <c r="Z97" s="198"/>
      <c r="AA97" s="212"/>
      <c r="AB97" s="212"/>
      <c r="AC97" s="212"/>
      <c r="AD97" s="212"/>
      <c r="AE97" s="212"/>
      <c r="AF97" s="99"/>
      <c r="AG97" s="198"/>
      <c r="AH97" s="212"/>
      <c r="AI97" s="212"/>
      <c r="AJ97" s="212"/>
      <c r="AK97" s="99"/>
      <c r="AL97" s="99"/>
    </row>
    <row r="98" spans="1:38" ht="39.75" customHeight="1" hidden="1" outlineLevel="1">
      <c r="A98" s="153" t="s">
        <v>392</v>
      </c>
      <c r="B98" s="154" t="s">
        <v>509</v>
      </c>
      <c r="C98" s="187"/>
      <c r="D98" s="99"/>
      <c r="E98" s="99"/>
      <c r="F98" s="99"/>
      <c r="G98" s="99"/>
      <c r="H98" s="99"/>
      <c r="I98" s="99"/>
      <c r="J98" s="99"/>
      <c r="K98" s="99"/>
      <c r="L98" s="99"/>
      <c r="M98" s="99"/>
      <c r="N98" s="99"/>
      <c r="O98" s="99"/>
      <c r="P98" s="99"/>
      <c r="Q98" s="99"/>
      <c r="R98" s="99"/>
      <c r="S98" s="99"/>
      <c r="T98" s="99"/>
      <c r="U98" s="99"/>
      <c r="V98" s="99"/>
      <c r="W98" s="99"/>
      <c r="X98" s="99"/>
      <c r="Y98" s="99"/>
      <c r="Z98" s="198"/>
      <c r="AA98" s="212"/>
      <c r="AB98" s="212"/>
      <c r="AC98" s="212"/>
      <c r="AD98" s="212"/>
      <c r="AE98" s="212"/>
      <c r="AF98" s="99"/>
      <c r="AG98" s="198"/>
      <c r="AH98" s="212"/>
      <c r="AI98" s="212"/>
      <c r="AJ98" s="212"/>
      <c r="AK98" s="99"/>
      <c r="AL98" s="99"/>
    </row>
    <row r="99" spans="1:38" ht="30" customHeight="1" hidden="1" outlineLevel="1">
      <c r="A99" s="158" t="s">
        <v>392</v>
      </c>
      <c r="B99" s="159" t="s">
        <v>487</v>
      </c>
      <c r="C99" s="180"/>
      <c r="D99" s="99"/>
      <c r="E99" s="99"/>
      <c r="F99" s="99"/>
      <c r="G99" s="99"/>
      <c r="H99" s="99"/>
      <c r="I99" s="99"/>
      <c r="J99" s="99"/>
      <c r="K99" s="99"/>
      <c r="L99" s="99"/>
      <c r="M99" s="99"/>
      <c r="N99" s="99"/>
      <c r="O99" s="99"/>
      <c r="P99" s="99"/>
      <c r="Q99" s="99"/>
      <c r="R99" s="99"/>
      <c r="S99" s="99"/>
      <c r="T99" s="99"/>
      <c r="U99" s="99"/>
      <c r="V99" s="99"/>
      <c r="W99" s="99"/>
      <c r="X99" s="99"/>
      <c r="Y99" s="99"/>
      <c r="Z99" s="198"/>
      <c r="AA99" s="212"/>
      <c r="AB99" s="212"/>
      <c r="AC99" s="212"/>
      <c r="AD99" s="212"/>
      <c r="AE99" s="212"/>
      <c r="AF99" s="99"/>
      <c r="AG99" s="198"/>
      <c r="AH99" s="212"/>
      <c r="AI99" s="212"/>
      <c r="AJ99" s="212"/>
      <c r="AK99" s="99"/>
      <c r="AL99" s="99"/>
    </row>
    <row r="100" spans="1:38" ht="30" customHeight="1" hidden="1" outlineLevel="1">
      <c r="A100" s="158" t="s">
        <v>392</v>
      </c>
      <c r="B100" s="159" t="s">
        <v>487</v>
      </c>
      <c r="C100" s="180"/>
      <c r="D100" s="99"/>
      <c r="E100" s="99"/>
      <c r="F100" s="99"/>
      <c r="G100" s="99"/>
      <c r="H100" s="99"/>
      <c r="I100" s="99"/>
      <c r="J100" s="99"/>
      <c r="K100" s="99"/>
      <c r="L100" s="99"/>
      <c r="M100" s="99"/>
      <c r="N100" s="99"/>
      <c r="O100" s="99"/>
      <c r="P100" s="99"/>
      <c r="Q100" s="99"/>
      <c r="R100" s="99"/>
      <c r="S100" s="99"/>
      <c r="T100" s="99"/>
      <c r="U100" s="99"/>
      <c r="V100" s="99"/>
      <c r="W100" s="99"/>
      <c r="X100" s="99"/>
      <c r="Y100" s="99"/>
      <c r="Z100" s="198"/>
      <c r="AA100" s="212"/>
      <c r="AB100" s="212"/>
      <c r="AC100" s="212"/>
      <c r="AD100" s="212"/>
      <c r="AE100" s="212"/>
      <c r="AF100" s="99"/>
      <c r="AG100" s="198"/>
      <c r="AH100" s="212"/>
      <c r="AI100" s="212"/>
      <c r="AJ100" s="212"/>
      <c r="AK100" s="99"/>
      <c r="AL100" s="99"/>
    </row>
    <row r="101" spans="1:38" ht="30" customHeight="1" hidden="1" outlineLevel="1">
      <c r="A101" s="158" t="s">
        <v>536</v>
      </c>
      <c r="B101" s="159" t="s">
        <v>536</v>
      </c>
      <c r="C101" s="180"/>
      <c r="D101" s="99"/>
      <c r="E101" s="99"/>
      <c r="F101" s="99"/>
      <c r="G101" s="99"/>
      <c r="H101" s="99"/>
      <c r="I101" s="99"/>
      <c r="J101" s="99"/>
      <c r="K101" s="99"/>
      <c r="L101" s="99"/>
      <c r="M101" s="99"/>
      <c r="N101" s="99"/>
      <c r="O101" s="99"/>
      <c r="P101" s="99"/>
      <c r="Q101" s="99"/>
      <c r="R101" s="99"/>
      <c r="S101" s="99"/>
      <c r="T101" s="99"/>
      <c r="U101" s="99"/>
      <c r="V101" s="99"/>
      <c r="W101" s="99"/>
      <c r="X101" s="99"/>
      <c r="Y101" s="99"/>
      <c r="Z101" s="198"/>
      <c r="AA101" s="212"/>
      <c r="AB101" s="212"/>
      <c r="AC101" s="212"/>
      <c r="AD101" s="212"/>
      <c r="AE101" s="212"/>
      <c r="AF101" s="99"/>
      <c r="AG101" s="198"/>
      <c r="AH101" s="212"/>
      <c r="AI101" s="212"/>
      <c r="AJ101" s="212"/>
      <c r="AK101" s="99"/>
      <c r="AL101" s="99"/>
    </row>
    <row r="102" spans="1:38" ht="39.75" customHeight="1" hidden="1" outlineLevel="1">
      <c r="A102" s="153" t="s">
        <v>393</v>
      </c>
      <c r="B102" s="154" t="s">
        <v>510</v>
      </c>
      <c r="C102" s="187"/>
      <c r="D102" s="99"/>
      <c r="E102" s="99"/>
      <c r="F102" s="99"/>
      <c r="G102" s="99"/>
      <c r="H102" s="99"/>
      <c r="I102" s="99"/>
      <c r="J102" s="99"/>
      <c r="K102" s="99"/>
      <c r="L102" s="99"/>
      <c r="M102" s="99"/>
      <c r="N102" s="99"/>
      <c r="O102" s="99"/>
      <c r="P102" s="99"/>
      <c r="Q102" s="99"/>
      <c r="R102" s="99"/>
      <c r="S102" s="99"/>
      <c r="T102" s="99"/>
      <c r="U102" s="99"/>
      <c r="V102" s="99"/>
      <c r="W102" s="99"/>
      <c r="X102" s="99"/>
      <c r="Y102" s="99"/>
      <c r="Z102" s="198"/>
      <c r="AA102" s="212"/>
      <c r="AB102" s="212"/>
      <c r="AC102" s="212"/>
      <c r="AD102" s="212"/>
      <c r="AE102" s="212"/>
      <c r="AF102" s="99"/>
      <c r="AG102" s="198"/>
      <c r="AH102" s="212"/>
      <c r="AI102" s="212"/>
      <c r="AJ102" s="212"/>
      <c r="AK102" s="99"/>
      <c r="AL102" s="99"/>
    </row>
    <row r="103" spans="1:38" ht="30" customHeight="1" hidden="1" outlineLevel="1">
      <c r="A103" s="158" t="s">
        <v>393</v>
      </c>
      <c r="B103" s="159" t="s">
        <v>487</v>
      </c>
      <c r="C103" s="180"/>
      <c r="D103" s="99"/>
      <c r="E103" s="99"/>
      <c r="F103" s="99"/>
      <c r="G103" s="99"/>
      <c r="H103" s="99"/>
      <c r="I103" s="99"/>
      <c r="J103" s="99"/>
      <c r="K103" s="99"/>
      <c r="L103" s="99"/>
      <c r="M103" s="99"/>
      <c r="N103" s="99"/>
      <c r="O103" s="99"/>
      <c r="P103" s="99"/>
      <c r="Q103" s="99"/>
      <c r="R103" s="99"/>
      <c r="S103" s="99"/>
      <c r="T103" s="99"/>
      <c r="U103" s="99"/>
      <c r="V103" s="99"/>
      <c r="W103" s="99"/>
      <c r="X103" s="99"/>
      <c r="Y103" s="99"/>
      <c r="Z103" s="198"/>
      <c r="AA103" s="212"/>
      <c r="AB103" s="212"/>
      <c r="AC103" s="212"/>
      <c r="AD103" s="212"/>
      <c r="AE103" s="212"/>
      <c r="AF103" s="99"/>
      <c r="AG103" s="198"/>
      <c r="AH103" s="212"/>
      <c r="AI103" s="212"/>
      <c r="AJ103" s="212"/>
      <c r="AK103" s="99"/>
      <c r="AL103" s="99"/>
    </row>
    <row r="104" spans="1:38" ht="30" customHeight="1" hidden="1" outlineLevel="1">
      <c r="A104" s="158" t="s">
        <v>393</v>
      </c>
      <c r="B104" s="159" t="s">
        <v>487</v>
      </c>
      <c r="C104" s="180"/>
      <c r="D104" s="99"/>
      <c r="E104" s="99"/>
      <c r="F104" s="99"/>
      <c r="G104" s="99"/>
      <c r="H104" s="99"/>
      <c r="I104" s="99"/>
      <c r="J104" s="99"/>
      <c r="K104" s="99"/>
      <c r="L104" s="99"/>
      <c r="M104" s="99"/>
      <c r="N104" s="99"/>
      <c r="O104" s="99"/>
      <c r="P104" s="99"/>
      <c r="Q104" s="99"/>
      <c r="R104" s="99"/>
      <c r="S104" s="99"/>
      <c r="T104" s="99"/>
      <c r="U104" s="99"/>
      <c r="V104" s="99"/>
      <c r="W104" s="99"/>
      <c r="X104" s="99"/>
      <c r="Y104" s="99"/>
      <c r="Z104" s="198"/>
      <c r="AA104" s="212"/>
      <c r="AB104" s="212"/>
      <c r="AC104" s="212"/>
      <c r="AD104" s="212"/>
      <c r="AE104" s="212"/>
      <c r="AF104" s="99"/>
      <c r="AG104" s="198"/>
      <c r="AH104" s="212"/>
      <c r="AI104" s="212"/>
      <c r="AJ104" s="212"/>
      <c r="AK104" s="99"/>
      <c r="AL104" s="99"/>
    </row>
    <row r="105" spans="1:38" ht="30" customHeight="1" hidden="1" outlineLevel="1">
      <c r="A105" s="158" t="s">
        <v>536</v>
      </c>
      <c r="B105" s="159" t="s">
        <v>536</v>
      </c>
      <c r="C105" s="180"/>
      <c r="D105" s="99"/>
      <c r="E105" s="99"/>
      <c r="F105" s="99"/>
      <c r="G105" s="99"/>
      <c r="H105" s="99"/>
      <c r="I105" s="99"/>
      <c r="J105" s="99"/>
      <c r="K105" s="99"/>
      <c r="L105" s="99"/>
      <c r="M105" s="99"/>
      <c r="N105" s="99"/>
      <c r="O105" s="99"/>
      <c r="P105" s="99"/>
      <c r="Q105" s="99"/>
      <c r="R105" s="99"/>
      <c r="S105" s="99"/>
      <c r="T105" s="99"/>
      <c r="U105" s="99"/>
      <c r="V105" s="99"/>
      <c r="W105" s="99"/>
      <c r="X105" s="99"/>
      <c r="Y105" s="99"/>
      <c r="Z105" s="198"/>
      <c r="AA105" s="212"/>
      <c r="AB105" s="212"/>
      <c r="AC105" s="212"/>
      <c r="AD105" s="212"/>
      <c r="AE105" s="212"/>
      <c r="AF105" s="99"/>
      <c r="AG105" s="198"/>
      <c r="AH105" s="212"/>
      <c r="AI105" s="212"/>
      <c r="AJ105" s="212"/>
      <c r="AK105" s="99"/>
      <c r="AL105" s="99"/>
    </row>
    <row r="106" spans="1:38" ht="60" customHeight="1" collapsed="1">
      <c r="A106" s="153" t="s">
        <v>511</v>
      </c>
      <c r="B106" s="154" t="s">
        <v>512</v>
      </c>
      <c r="C106" s="187"/>
      <c r="D106" s="99"/>
      <c r="E106" s="99"/>
      <c r="F106" s="99"/>
      <c r="G106" s="99"/>
      <c r="H106" s="99"/>
      <c r="I106" s="99"/>
      <c r="J106" s="99"/>
      <c r="K106" s="99"/>
      <c r="L106" s="99"/>
      <c r="M106" s="99"/>
      <c r="N106" s="99"/>
      <c r="O106" s="99"/>
      <c r="P106" s="99"/>
      <c r="Q106" s="99"/>
      <c r="R106" s="99"/>
      <c r="S106" s="99"/>
      <c r="T106" s="99"/>
      <c r="U106" s="99"/>
      <c r="V106" s="99"/>
      <c r="W106" s="99"/>
      <c r="X106" s="99"/>
      <c r="Y106" s="99"/>
      <c r="Z106" s="198"/>
      <c r="AA106" s="212"/>
      <c r="AB106" s="212"/>
      <c r="AC106" s="212"/>
      <c r="AD106" s="212"/>
      <c r="AE106" s="212"/>
      <c r="AF106" s="99"/>
      <c r="AG106" s="198"/>
      <c r="AH106" s="212"/>
      <c r="AI106" s="212"/>
      <c r="AJ106" s="212"/>
      <c r="AK106" s="99"/>
      <c r="AL106" s="99"/>
    </row>
    <row r="107" spans="1:38" s="217" customFormat="1" ht="30" customHeight="1">
      <c r="A107" s="158" t="s">
        <v>511</v>
      </c>
      <c r="B107" s="159" t="s">
        <v>235</v>
      </c>
      <c r="C107" s="180" t="s">
        <v>790</v>
      </c>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8"/>
      <c r="AA107" s="207"/>
      <c r="AB107" s="207"/>
      <c r="AC107" s="207"/>
      <c r="AD107" s="207"/>
      <c r="AE107" s="207"/>
      <c r="AF107" s="202"/>
      <c r="AG107" s="208"/>
      <c r="AH107" s="207"/>
      <c r="AI107" s="207"/>
      <c r="AJ107" s="207"/>
      <c r="AK107" s="202"/>
      <c r="AL107" s="202"/>
    </row>
    <row r="108" spans="1:38" s="217" customFormat="1" ht="30" customHeight="1">
      <c r="A108" s="158" t="s">
        <v>511</v>
      </c>
      <c r="B108" s="159" t="s">
        <v>236</v>
      </c>
      <c r="C108" s="180" t="s">
        <v>791</v>
      </c>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8">
        <v>12.153</v>
      </c>
      <c r="AA108" s="207"/>
      <c r="AB108" s="207"/>
      <c r="AC108" s="207"/>
      <c r="AD108" s="207"/>
      <c r="AE108" s="207"/>
      <c r="AF108" s="202"/>
      <c r="AG108" s="208">
        <f>D108+K108+R108+Z108</f>
        <v>12.153</v>
      </c>
      <c r="AH108" s="207">
        <f>F108+M108+T108+AA108</f>
        <v>0</v>
      </c>
      <c r="AI108" s="207"/>
      <c r="AJ108" s="207">
        <f>H108+O108+V108+AC108</f>
        <v>0</v>
      </c>
      <c r="AK108" s="202"/>
      <c r="AL108" s="202"/>
    </row>
    <row r="109" spans="1:38" s="217" customFormat="1" ht="30" customHeight="1">
      <c r="A109" s="158" t="s">
        <v>511</v>
      </c>
      <c r="B109" s="159" t="s">
        <v>237</v>
      </c>
      <c r="C109" s="180" t="s">
        <v>792</v>
      </c>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8">
        <v>3.3</v>
      </c>
      <c r="AA109" s="207"/>
      <c r="AB109" s="207"/>
      <c r="AC109" s="207"/>
      <c r="AD109" s="207"/>
      <c r="AE109" s="207"/>
      <c r="AF109" s="202"/>
      <c r="AG109" s="208">
        <f>D109+K109+R109+Z109</f>
        <v>3.3</v>
      </c>
      <c r="AH109" s="207">
        <f>F109+M109+T109+AA109</f>
        <v>0</v>
      </c>
      <c r="AI109" s="207"/>
      <c r="AJ109" s="207">
        <f>H109+O109+V109+AC109</f>
        <v>0</v>
      </c>
      <c r="AK109" s="202"/>
      <c r="AL109" s="202"/>
    </row>
    <row r="110" spans="1:38" ht="39.75" customHeight="1">
      <c r="A110" s="153" t="s">
        <v>513</v>
      </c>
      <c r="B110" s="154" t="s">
        <v>516</v>
      </c>
      <c r="C110" s="187"/>
      <c r="D110" s="99"/>
      <c r="E110" s="99"/>
      <c r="F110" s="99"/>
      <c r="G110" s="99"/>
      <c r="H110" s="99"/>
      <c r="I110" s="99"/>
      <c r="J110" s="99"/>
      <c r="K110" s="99"/>
      <c r="L110" s="99"/>
      <c r="M110" s="99"/>
      <c r="N110" s="99"/>
      <c r="O110" s="99"/>
      <c r="P110" s="99"/>
      <c r="Q110" s="99"/>
      <c r="R110" s="99"/>
      <c r="S110" s="99"/>
      <c r="T110" s="99"/>
      <c r="U110" s="99"/>
      <c r="V110" s="99"/>
      <c r="W110" s="99"/>
      <c r="X110" s="99"/>
      <c r="Y110" s="99"/>
      <c r="Z110" s="198"/>
      <c r="AA110" s="212"/>
      <c r="AB110" s="212"/>
      <c r="AC110" s="212"/>
      <c r="AD110" s="212"/>
      <c r="AE110" s="212"/>
      <c r="AF110" s="99"/>
      <c r="AG110" s="198"/>
      <c r="AH110" s="212"/>
      <c r="AI110" s="212"/>
      <c r="AJ110" s="212"/>
      <c r="AK110" s="99"/>
      <c r="AL110" s="99"/>
    </row>
    <row r="111" spans="1:38" s="217" customFormat="1" ht="30" customHeight="1">
      <c r="A111" s="158" t="s">
        <v>513</v>
      </c>
      <c r="B111" s="159" t="s">
        <v>238</v>
      </c>
      <c r="C111" s="180" t="s">
        <v>793</v>
      </c>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8"/>
      <c r="AA111" s="207"/>
      <c r="AB111" s="207"/>
      <c r="AC111" s="207"/>
      <c r="AD111" s="207"/>
      <c r="AE111" s="207"/>
      <c r="AF111" s="202"/>
      <c r="AG111" s="208"/>
      <c r="AH111" s="207"/>
      <c r="AI111" s="207"/>
      <c r="AJ111" s="207"/>
      <c r="AK111" s="202"/>
      <c r="AL111" s="202"/>
    </row>
    <row r="112" spans="1:38" ht="39.75" customHeight="1" hidden="1" outlineLevel="1">
      <c r="A112" s="153" t="s">
        <v>517</v>
      </c>
      <c r="B112" s="154" t="s">
        <v>518</v>
      </c>
      <c r="C112" s="187"/>
      <c r="D112" s="99"/>
      <c r="E112" s="99"/>
      <c r="F112" s="99"/>
      <c r="G112" s="99"/>
      <c r="H112" s="99"/>
      <c r="I112" s="99"/>
      <c r="J112" s="99"/>
      <c r="K112" s="99"/>
      <c r="L112" s="99"/>
      <c r="M112" s="99"/>
      <c r="N112" s="99"/>
      <c r="O112" s="99"/>
      <c r="P112" s="99"/>
      <c r="Q112" s="99"/>
      <c r="R112" s="99"/>
      <c r="S112" s="99"/>
      <c r="T112" s="99"/>
      <c r="U112" s="99"/>
      <c r="V112" s="99"/>
      <c r="W112" s="99"/>
      <c r="X112" s="99"/>
      <c r="Y112" s="99"/>
      <c r="Z112" s="198"/>
      <c r="AA112" s="212"/>
      <c r="AB112" s="212"/>
      <c r="AC112" s="212"/>
      <c r="AD112" s="212"/>
      <c r="AE112" s="212"/>
      <c r="AF112" s="99"/>
      <c r="AG112" s="198"/>
      <c r="AH112" s="212"/>
      <c r="AI112" s="212"/>
      <c r="AJ112" s="212"/>
      <c r="AK112" s="99"/>
      <c r="AL112" s="99"/>
    </row>
    <row r="113" spans="1:38" ht="30" customHeight="1" hidden="1" outlineLevel="1">
      <c r="A113" s="158" t="s">
        <v>517</v>
      </c>
      <c r="B113" s="159" t="s">
        <v>487</v>
      </c>
      <c r="C113" s="180"/>
      <c r="D113" s="99"/>
      <c r="E113" s="99"/>
      <c r="F113" s="99"/>
      <c r="G113" s="99"/>
      <c r="H113" s="99"/>
      <c r="I113" s="99"/>
      <c r="J113" s="99"/>
      <c r="K113" s="99"/>
      <c r="L113" s="99"/>
      <c r="M113" s="99"/>
      <c r="N113" s="99"/>
      <c r="O113" s="99"/>
      <c r="P113" s="99"/>
      <c r="Q113" s="99"/>
      <c r="R113" s="99"/>
      <c r="S113" s="99"/>
      <c r="T113" s="99"/>
      <c r="U113" s="99"/>
      <c r="V113" s="99"/>
      <c r="W113" s="99"/>
      <c r="X113" s="99"/>
      <c r="Y113" s="99"/>
      <c r="Z113" s="198"/>
      <c r="AA113" s="212"/>
      <c r="AB113" s="212"/>
      <c r="AC113" s="212"/>
      <c r="AD113" s="212"/>
      <c r="AE113" s="212"/>
      <c r="AF113" s="99"/>
      <c r="AG113" s="198"/>
      <c r="AH113" s="212"/>
      <c r="AI113" s="212"/>
      <c r="AJ113" s="212"/>
      <c r="AK113" s="99"/>
      <c r="AL113" s="99"/>
    </row>
    <row r="114" spans="1:38" ht="30" customHeight="1" hidden="1" outlineLevel="1">
      <c r="A114" s="158" t="s">
        <v>517</v>
      </c>
      <c r="B114" s="159" t="s">
        <v>487</v>
      </c>
      <c r="C114" s="180"/>
      <c r="D114" s="99"/>
      <c r="E114" s="99"/>
      <c r="F114" s="99"/>
      <c r="G114" s="99"/>
      <c r="H114" s="99"/>
      <c r="I114" s="99"/>
      <c r="J114" s="99"/>
      <c r="K114" s="99"/>
      <c r="L114" s="99"/>
      <c r="M114" s="99"/>
      <c r="N114" s="99"/>
      <c r="O114" s="99"/>
      <c r="P114" s="99"/>
      <c r="Q114" s="99"/>
      <c r="R114" s="99"/>
      <c r="S114" s="99"/>
      <c r="T114" s="99"/>
      <c r="U114" s="99"/>
      <c r="V114" s="99"/>
      <c r="W114" s="99"/>
      <c r="X114" s="99"/>
      <c r="Y114" s="99"/>
      <c r="Z114" s="198"/>
      <c r="AA114" s="212"/>
      <c r="AB114" s="212"/>
      <c r="AC114" s="212"/>
      <c r="AD114" s="212"/>
      <c r="AE114" s="212"/>
      <c r="AF114" s="99"/>
      <c r="AG114" s="198"/>
      <c r="AH114" s="212"/>
      <c r="AI114" s="212"/>
      <c r="AJ114" s="212"/>
      <c r="AK114" s="99"/>
      <c r="AL114" s="99"/>
    </row>
    <row r="115" spans="1:38" ht="30" customHeight="1" hidden="1" outlineLevel="1">
      <c r="A115" s="158" t="s">
        <v>536</v>
      </c>
      <c r="B115" s="159" t="s">
        <v>536</v>
      </c>
      <c r="C115" s="180"/>
      <c r="D115" s="99"/>
      <c r="E115" s="99"/>
      <c r="F115" s="99"/>
      <c r="G115" s="99"/>
      <c r="H115" s="99"/>
      <c r="I115" s="99"/>
      <c r="J115" s="99"/>
      <c r="K115" s="99"/>
      <c r="L115" s="99"/>
      <c r="M115" s="99"/>
      <c r="N115" s="99"/>
      <c r="O115" s="99"/>
      <c r="P115" s="99"/>
      <c r="Q115" s="99"/>
      <c r="R115" s="99"/>
      <c r="S115" s="99"/>
      <c r="T115" s="99"/>
      <c r="U115" s="99"/>
      <c r="V115" s="99"/>
      <c r="W115" s="99"/>
      <c r="X115" s="99"/>
      <c r="Y115" s="99"/>
      <c r="Z115" s="198"/>
      <c r="AA115" s="212"/>
      <c r="AB115" s="212"/>
      <c r="AC115" s="212"/>
      <c r="AD115" s="212"/>
      <c r="AE115" s="212"/>
      <c r="AF115" s="99"/>
      <c r="AG115" s="198"/>
      <c r="AH115" s="212"/>
      <c r="AI115" s="212"/>
      <c r="AJ115" s="212"/>
      <c r="AK115" s="99"/>
      <c r="AL115" s="99"/>
    </row>
    <row r="116" spans="1:38" ht="60" customHeight="1" hidden="1" outlineLevel="1">
      <c r="A116" s="153" t="s">
        <v>519</v>
      </c>
      <c r="B116" s="154" t="s">
        <v>520</v>
      </c>
      <c r="C116" s="187"/>
      <c r="D116" s="99"/>
      <c r="E116" s="99"/>
      <c r="F116" s="99"/>
      <c r="G116" s="99"/>
      <c r="H116" s="99"/>
      <c r="I116" s="99"/>
      <c r="J116" s="99"/>
      <c r="K116" s="99"/>
      <c r="L116" s="99"/>
      <c r="M116" s="99"/>
      <c r="N116" s="99"/>
      <c r="O116" s="99"/>
      <c r="P116" s="99"/>
      <c r="Q116" s="99"/>
      <c r="R116" s="99"/>
      <c r="S116" s="99"/>
      <c r="T116" s="99"/>
      <c r="U116" s="99"/>
      <c r="V116" s="99"/>
      <c r="W116" s="99"/>
      <c r="X116" s="99"/>
      <c r="Y116" s="99"/>
      <c r="Z116" s="198"/>
      <c r="AA116" s="212"/>
      <c r="AB116" s="212"/>
      <c r="AC116" s="212"/>
      <c r="AD116" s="212"/>
      <c r="AE116" s="212"/>
      <c r="AF116" s="99"/>
      <c r="AG116" s="198"/>
      <c r="AH116" s="212"/>
      <c r="AI116" s="212"/>
      <c r="AJ116" s="212"/>
      <c r="AK116" s="99"/>
      <c r="AL116" s="99"/>
    </row>
    <row r="117" spans="1:38" ht="30" customHeight="1" hidden="1" outlineLevel="1">
      <c r="A117" s="158" t="s">
        <v>519</v>
      </c>
      <c r="B117" s="159" t="s">
        <v>487</v>
      </c>
      <c r="C117" s="180"/>
      <c r="D117" s="99"/>
      <c r="E117" s="99"/>
      <c r="F117" s="99"/>
      <c r="G117" s="99"/>
      <c r="H117" s="99"/>
      <c r="I117" s="99"/>
      <c r="J117" s="99"/>
      <c r="K117" s="99"/>
      <c r="L117" s="99"/>
      <c r="M117" s="99"/>
      <c r="N117" s="99"/>
      <c r="O117" s="99"/>
      <c r="P117" s="99"/>
      <c r="Q117" s="99"/>
      <c r="R117" s="99"/>
      <c r="S117" s="99"/>
      <c r="T117" s="99"/>
      <c r="U117" s="99"/>
      <c r="V117" s="99"/>
      <c r="W117" s="99"/>
      <c r="X117" s="99"/>
      <c r="Y117" s="99"/>
      <c r="Z117" s="198"/>
      <c r="AA117" s="212"/>
      <c r="AB117" s="212"/>
      <c r="AC117" s="212"/>
      <c r="AD117" s="212"/>
      <c r="AE117" s="212"/>
      <c r="AF117" s="99"/>
      <c r="AG117" s="198"/>
      <c r="AH117" s="212"/>
      <c r="AI117" s="212"/>
      <c r="AJ117" s="212"/>
      <c r="AK117" s="99"/>
      <c r="AL117" s="99"/>
    </row>
    <row r="118" spans="1:38" ht="30" customHeight="1" hidden="1" outlineLevel="1">
      <c r="A118" s="158" t="s">
        <v>519</v>
      </c>
      <c r="B118" s="159" t="s">
        <v>487</v>
      </c>
      <c r="C118" s="180"/>
      <c r="D118" s="99"/>
      <c r="E118" s="99"/>
      <c r="F118" s="99"/>
      <c r="G118" s="99"/>
      <c r="H118" s="99"/>
      <c r="I118" s="99"/>
      <c r="J118" s="99"/>
      <c r="K118" s="99"/>
      <c r="L118" s="99"/>
      <c r="M118" s="99"/>
      <c r="N118" s="99"/>
      <c r="O118" s="99"/>
      <c r="P118" s="99"/>
      <c r="Q118" s="99"/>
      <c r="R118" s="99"/>
      <c r="S118" s="99"/>
      <c r="T118" s="99"/>
      <c r="U118" s="99"/>
      <c r="V118" s="99"/>
      <c r="W118" s="99"/>
      <c r="X118" s="99"/>
      <c r="Y118" s="99"/>
      <c r="Z118" s="198"/>
      <c r="AA118" s="212"/>
      <c r="AB118" s="212"/>
      <c r="AC118" s="212"/>
      <c r="AD118" s="212"/>
      <c r="AE118" s="212"/>
      <c r="AF118" s="99"/>
      <c r="AG118" s="198"/>
      <c r="AH118" s="212"/>
      <c r="AI118" s="212"/>
      <c r="AJ118" s="212"/>
      <c r="AK118" s="99"/>
      <c r="AL118" s="99"/>
    </row>
    <row r="119" spans="1:38" ht="30" customHeight="1" hidden="1" outlineLevel="1">
      <c r="A119" s="158" t="s">
        <v>536</v>
      </c>
      <c r="B119" s="159" t="s">
        <v>536</v>
      </c>
      <c r="C119" s="180"/>
      <c r="D119" s="99"/>
      <c r="E119" s="99"/>
      <c r="F119" s="99"/>
      <c r="G119" s="99"/>
      <c r="H119" s="99"/>
      <c r="I119" s="99"/>
      <c r="J119" s="99"/>
      <c r="K119" s="99"/>
      <c r="L119" s="99"/>
      <c r="M119" s="99"/>
      <c r="N119" s="99"/>
      <c r="O119" s="99"/>
      <c r="P119" s="99"/>
      <c r="Q119" s="99"/>
      <c r="R119" s="99"/>
      <c r="S119" s="99"/>
      <c r="T119" s="99"/>
      <c r="U119" s="99"/>
      <c r="V119" s="99"/>
      <c r="W119" s="99"/>
      <c r="X119" s="99"/>
      <c r="Y119" s="99"/>
      <c r="Z119" s="198"/>
      <c r="AA119" s="212"/>
      <c r="AB119" s="212"/>
      <c r="AC119" s="212"/>
      <c r="AD119" s="212"/>
      <c r="AE119" s="212"/>
      <c r="AF119" s="99"/>
      <c r="AG119" s="198"/>
      <c r="AH119" s="212"/>
      <c r="AI119" s="212"/>
      <c r="AJ119" s="212"/>
      <c r="AK119" s="99"/>
      <c r="AL119" s="99"/>
    </row>
    <row r="120" spans="1:38" ht="39.75" customHeight="1" collapsed="1">
      <c r="A120" s="153" t="s">
        <v>336</v>
      </c>
      <c r="B120" s="154" t="s">
        <v>521</v>
      </c>
      <c r="C120" s="187"/>
      <c r="D120" s="99"/>
      <c r="E120" s="99"/>
      <c r="F120" s="99"/>
      <c r="G120" s="99"/>
      <c r="H120" s="99"/>
      <c r="I120" s="99"/>
      <c r="J120" s="99"/>
      <c r="K120" s="99"/>
      <c r="L120" s="99"/>
      <c r="M120" s="99"/>
      <c r="N120" s="99"/>
      <c r="O120" s="99"/>
      <c r="P120" s="99"/>
      <c r="Q120" s="99"/>
      <c r="R120" s="99"/>
      <c r="S120" s="99"/>
      <c r="T120" s="99"/>
      <c r="U120" s="99"/>
      <c r="V120" s="99"/>
      <c r="W120" s="99"/>
      <c r="X120" s="99"/>
      <c r="Y120" s="99"/>
      <c r="Z120" s="198"/>
      <c r="AA120" s="212"/>
      <c r="AB120" s="212"/>
      <c r="AC120" s="212"/>
      <c r="AD120" s="212"/>
      <c r="AE120" s="212"/>
      <c r="AF120" s="99"/>
      <c r="AG120" s="198"/>
      <c r="AH120" s="212"/>
      <c r="AI120" s="212"/>
      <c r="AJ120" s="212"/>
      <c r="AK120" s="99"/>
      <c r="AL120" s="99"/>
    </row>
    <row r="121" spans="1:38" ht="39.75" customHeight="1" hidden="1" outlineLevel="1">
      <c r="A121" s="153" t="s">
        <v>394</v>
      </c>
      <c r="B121" s="154" t="s">
        <v>522</v>
      </c>
      <c r="C121" s="187"/>
      <c r="D121" s="99"/>
      <c r="E121" s="99"/>
      <c r="F121" s="99"/>
      <c r="G121" s="99"/>
      <c r="H121" s="99"/>
      <c r="I121" s="99"/>
      <c r="J121" s="99"/>
      <c r="K121" s="99"/>
      <c r="L121" s="99"/>
      <c r="M121" s="99"/>
      <c r="N121" s="99"/>
      <c r="O121" s="99"/>
      <c r="P121" s="99"/>
      <c r="Q121" s="99"/>
      <c r="R121" s="99"/>
      <c r="S121" s="99"/>
      <c r="T121" s="99"/>
      <c r="U121" s="99"/>
      <c r="V121" s="99"/>
      <c r="W121" s="99"/>
      <c r="X121" s="99"/>
      <c r="Y121" s="99"/>
      <c r="Z121" s="198"/>
      <c r="AA121" s="212"/>
      <c r="AB121" s="212"/>
      <c r="AC121" s="212"/>
      <c r="AD121" s="212"/>
      <c r="AE121" s="212"/>
      <c r="AF121" s="99"/>
      <c r="AG121" s="198"/>
      <c r="AH121" s="212"/>
      <c r="AI121" s="212"/>
      <c r="AJ121" s="212"/>
      <c r="AK121" s="99"/>
      <c r="AL121" s="99"/>
    </row>
    <row r="122" spans="1:38" ht="30" customHeight="1" hidden="1" outlineLevel="1">
      <c r="A122" s="158" t="s">
        <v>394</v>
      </c>
      <c r="B122" s="159" t="s">
        <v>487</v>
      </c>
      <c r="C122" s="180"/>
      <c r="D122" s="99"/>
      <c r="E122" s="99"/>
      <c r="F122" s="99"/>
      <c r="G122" s="99"/>
      <c r="H122" s="99"/>
      <c r="I122" s="99"/>
      <c r="J122" s="99"/>
      <c r="K122" s="99"/>
      <c r="L122" s="99"/>
      <c r="M122" s="99"/>
      <c r="N122" s="99"/>
      <c r="O122" s="99"/>
      <c r="P122" s="99"/>
      <c r="Q122" s="99"/>
      <c r="R122" s="99"/>
      <c r="S122" s="99"/>
      <c r="T122" s="99"/>
      <c r="U122" s="99"/>
      <c r="V122" s="99"/>
      <c r="W122" s="99"/>
      <c r="X122" s="99"/>
      <c r="Y122" s="99"/>
      <c r="Z122" s="198"/>
      <c r="AA122" s="212"/>
      <c r="AB122" s="212"/>
      <c r="AC122" s="212"/>
      <c r="AD122" s="212"/>
      <c r="AE122" s="212"/>
      <c r="AF122" s="99"/>
      <c r="AG122" s="198"/>
      <c r="AH122" s="212"/>
      <c r="AI122" s="212"/>
      <c r="AJ122" s="212"/>
      <c r="AK122" s="99"/>
      <c r="AL122" s="99"/>
    </row>
    <row r="123" spans="1:38" ht="30" customHeight="1" hidden="1" outlineLevel="1">
      <c r="A123" s="158" t="s">
        <v>394</v>
      </c>
      <c r="B123" s="159" t="s">
        <v>487</v>
      </c>
      <c r="C123" s="180"/>
      <c r="D123" s="99"/>
      <c r="E123" s="99"/>
      <c r="F123" s="99"/>
      <c r="G123" s="99"/>
      <c r="H123" s="99"/>
      <c r="I123" s="99"/>
      <c r="J123" s="99"/>
      <c r="K123" s="99"/>
      <c r="L123" s="99"/>
      <c r="M123" s="99"/>
      <c r="N123" s="99"/>
      <c r="O123" s="99"/>
      <c r="P123" s="99"/>
      <c r="Q123" s="99"/>
      <c r="R123" s="99"/>
      <c r="S123" s="99"/>
      <c r="T123" s="99"/>
      <c r="U123" s="99"/>
      <c r="V123" s="99"/>
      <c r="W123" s="99"/>
      <c r="X123" s="99"/>
      <c r="Y123" s="99"/>
      <c r="Z123" s="198"/>
      <c r="AA123" s="212"/>
      <c r="AB123" s="212"/>
      <c r="AC123" s="212"/>
      <c r="AD123" s="212"/>
      <c r="AE123" s="212"/>
      <c r="AF123" s="99"/>
      <c r="AG123" s="198"/>
      <c r="AH123" s="212"/>
      <c r="AI123" s="212"/>
      <c r="AJ123" s="212"/>
      <c r="AK123" s="99"/>
      <c r="AL123" s="99"/>
    </row>
    <row r="124" spans="1:38" ht="30" customHeight="1" hidden="1" outlineLevel="1">
      <c r="A124" s="158" t="s">
        <v>536</v>
      </c>
      <c r="B124" s="159" t="s">
        <v>536</v>
      </c>
      <c r="C124" s="180"/>
      <c r="D124" s="99"/>
      <c r="E124" s="99"/>
      <c r="F124" s="99"/>
      <c r="G124" s="99"/>
      <c r="H124" s="99"/>
      <c r="I124" s="99"/>
      <c r="J124" s="99"/>
      <c r="K124" s="99"/>
      <c r="L124" s="99"/>
      <c r="M124" s="99"/>
      <c r="N124" s="99"/>
      <c r="O124" s="99"/>
      <c r="P124" s="99"/>
      <c r="Q124" s="99"/>
      <c r="R124" s="99"/>
      <c r="S124" s="99"/>
      <c r="T124" s="99"/>
      <c r="U124" s="99"/>
      <c r="V124" s="99"/>
      <c r="W124" s="99"/>
      <c r="X124" s="99"/>
      <c r="Y124" s="99"/>
      <c r="Z124" s="198"/>
      <c r="AA124" s="212"/>
      <c r="AB124" s="212"/>
      <c r="AC124" s="212"/>
      <c r="AD124" s="212"/>
      <c r="AE124" s="212"/>
      <c r="AF124" s="99"/>
      <c r="AG124" s="198"/>
      <c r="AH124" s="212"/>
      <c r="AI124" s="212"/>
      <c r="AJ124" s="212"/>
      <c r="AK124" s="99"/>
      <c r="AL124" s="99"/>
    </row>
    <row r="125" spans="1:38" ht="39.75" customHeight="1" hidden="1" outlineLevel="1">
      <c r="A125" s="153" t="s">
        <v>395</v>
      </c>
      <c r="B125" s="154" t="s">
        <v>523</v>
      </c>
      <c r="C125" s="187"/>
      <c r="D125" s="99"/>
      <c r="E125" s="99"/>
      <c r="F125" s="99"/>
      <c r="G125" s="99"/>
      <c r="H125" s="99"/>
      <c r="I125" s="99"/>
      <c r="J125" s="99"/>
      <c r="K125" s="99"/>
      <c r="L125" s="99"/>
      <c r="M125" s="99"/>
      <c r="N125" s="99"/>
      <c r="O125" s="99"/>
      <c r="P125" s="99"/>
      <c r="Q125" s="99"/>
      <c r="R125" s="99"/>
      <c r="S125" s="99"/>
      <c r="T125" s="99"/>
      <c r="U125" s="99"/>
      <c r="V125" s="99"/>
      <c r="W125" s="99"/>
      <c r="X125" s="99"/>
      <c r="Y125" s="99"/>
      <c r="Z125" s="198"/>
      <c r="AA125" s="212"/>
      <c r="AB125" s="212"/>
      <c r="AC125" s="212"/>
      <c r="AD125" s="212"/>
      <c r="AE125" s="212"/>
      <c r="AF125" s="99"/>
      <c r="AG125" s="198"/>
      <c r="AH125" s="212"/>
      <c r="AI125" s="212"/>
      <c r="AJ125" s="212"/>
      <c r="AK125" s="99"/>
      <c r="AL125" s="99"/>
    </row>
    <row r="126" spans="1:38" ht="30" customHeight="1" hidden="1" outlineLevel="1">
      <c r="A126" s="158" t="s">
        <v>395</v>
      </c>
      <c r="B126" s="159" t="s">
        <v>487</v>
      </c>
      <c r="C126" s="180"/>
      <c r="D126" s="99"/>
      <c r="E126" s="99"/>
      <c r="F126" s="99"/>
      <c r="G126" s="99"/>
      <c r="H126" s="99"/>
      <c r="I126" s="99"/>
      <c r="J126" s="99"/>
      <c r="K126" s="99"/>
      <c r="L126" s="99"/>
      <c r="M126" s="99"/>
      <c r="N126" s="99"/>
      <c r="O126" s="99"/>
      <c r="P126" s="99"/>
      <c r="Q126" s="99"/>
      <c r="R126" s="99"/>
      <c r="S126" s="99"/>
      <c r="T126" s="99"/>
      <c r="U126" s="99"/>
      <c r="V126" s="99"/>
      <c r="W126" s="99"/>
      <c r="X126" s="99"/>
      <c r="Y126" s="99"/>
      <c r="Z126" s="198"/>
      <c r="AA126" s="212"/>
      <c r="AB126" s="212"/>
      <c r="AC126" s="212"/>
      <c r="AD126" s="212"/>
      <c r="AE126" s="212"/>
      <c r="AF126" s="99"/>
      <c r="AG126" s="198"/>
      <c r="AH126" s="212"/>
      <c r="AI126" s="212"/>
      <c r="AJ126" s="212"/>
      <c r="AK126" s="99"/>
      <c r="AL126" s="99"/>
    </row>
    <row r="127" spans="1:38" ht="30" customHeight="1" hidden="1" outlineLevel="1">
      <c r="A127" s="158" t="s">
        <v>395</v>
      </c>
      <c r="B127" s="159" t="s">
        <v>487</v>
      </c>
      <c r="C127" s="180"/>
      <c r="D127" s="99"/>
      <c r="E127" s="99"/>
      <c r="F127" s="99"/>
      <c r="G127" s="99"/>
      <c r="H127" s="99"/>
      <c r="I127" s="99"/>
      <c r="J127" s="99"/>
      <c r="K127" s="99"/>
      <c r="L127" s="99"/>
      <c r="M127" s="99"/>
      <c r="N127" s="99"/>
      <c r="O127" s="99"/>
      <c r="P127" s="99"/>
      <c r="Q127" s="99"/>
      <c r="R127" s="99"/>
      <c r="S127" s="99"/>
      <c r="T127" s="99"/>
      <c r="U127" s="99"/>
      <c r="V127" s="99"/>
      <c r="W127" s="99"/>
      <c r="X127" s="99"/>
      <c r="Y127" s="99"/>
      <c r="Z127" s="198"/>
      <c r="AA127" s="212"/>
      <c r="AB127" s="212"/>
      <c r="AC127" s="212"/>
      <c r="AD127" s="212"/>
      <c r="AE127" s="212"/>
      <c r="AF127" s="99"/>
      <c r="AG127" s="198"/>
      <c r="AH127" s="212"/>
      <c r="AI127" s="212"/>
      <c r="AJ127" s="212"/>
      <c r="AK127" s="99"/>
      <c r="AL127" s="99"/>
    </row>
    <row r="128" spans="1:38" ht="30" customHeight="1" hidden="1" outlineLevel="1">
      <c r="A128" s="158" t="s">
        <v>536</v>
      </c>
      <c r="B128" s="159" t="s">
        <v>536</v>
      </c>
      <c r="C128" s="180"/>
      <c r="D128" s="99"/>
      <c r="E128" s="99"/>
      <c r="F128" s="99"/>
      <c r="G128" s="99"/>
      <c r="H128" s="99"/>
      <c r="I128" s="99"/>
      <c r="J128" s="99"/>
      <c r="K128" s="99"/>
      <c r="L128" s="99"/>
      <c r="M128" s="99"/>
      <c r="N128" s="99"/>
      <c r="O128" s="99"/>
      <c r="P128" s="99"/>
      <c r="Q128" s="99"/>
      <c r="R128" s="99"/>
      <c r="S128" s="99"/>
      <c r="T128" s="99"/>
      <c r="U128" s="99"/>
      <c r="V128" s="99"/>
      <c r="W128" s="99"/>
      <c r="X128" s="99"/>
      <c r="Y128" s="99"/>
      <c r="Z128" s="198"/>
      <c r="AA128" s="212"/>
      <c r="AB128" s="212"/>
      <c r="AC128" s="212"/>
      <c r="AD128" s="212"/>
      <c r="AE128" s="212"/>
      <c r="AF128" s="99"/>
      <c r="AG128" s="198"/>
      <c r="AH128" s="212"/>
      <c r="AI128" s="212"/>
      <c r="AJ128" s="212"/>
      <c r="AK128" s="99"/>
      <c r="AL128" s="99"/>
    </row>
    <row r="129" spans="1:38" ht="60" customHeight="1" collapsed="1">
      <c r="A129" s="153" t="s">
        <v>524</v>
      </c>
      <c r="B129" s="154" t="s">
        <v>525</v>
      </c>
      <c r="C129" s="187"/>
      <c r="D129" s="99"/>
      <c r="E129" s="99"/>
      <c r="F129" s="99"/>
      <c r="G129" s="99"/>
      <c r="H129" s="99"/>
      <c r="I129" s="99"/>
      <c r="J129" s="99"/>
      <c r="K129" s="99"/>
      <c r="L129" s="99"/>
      <c r="M129" s="99"/>
      <c r="N129" s="99"/>
      <c r="O129" s="99"/>
      <c r="P129" s="99"/>
      <c r="Q129" s="99"/>
      <c r="R129" s="99"/>
      <c r="S129" s="99"/>
      <c r="T129" s="99"/>
      <c r="U129" s="99"/>
      <c r="V129" s="99"/>
      <c r="W129" s="99"/>
      <c r="X129" s="99"/>
      <c r="Y129" s="99"/>
      <c r="Z129" s="198"/>
      <c r="AA129" s="212"/>
      <c r="AB129" s="212"/>
      <c r="AC129" s="212"/>
      <c r="AD129" s="212"/>
      <c r="AE129" s="212"/>
      <c r="AF129" s="99"/>
      <c r="AG129" s="198"/>
      <c r="AH129" s="212"/>
      <c r="AI129" s="212"/>
      <c r="AJ129" s="212"/>
      <c r="AK129" s="99"/>
      <c r="AL129" s="99"/>
    </row>
    <row r="130" spans="1:38" ht="60" customHeight="1" hidden="1" outlineLevel="1">
      <c r="A130" s="153" t="s">
        <v>526</v>
      </c>
      <c r="B130" s="154" t="s">
        <v>527</v>
      </c>
      <c r="C130" s="187"/>
      <c r="D130" s="99"/>
      <c r="E130" s="99"/>
      <c r="F130" s="99"/>
      <c r="G130" s="99"/>
      <c r="H130" s="99"/>
      <c r="I130" s="99"/>
      <c r="J130" s="99"/>
      <c r="K130" s="99"/>
      <c r="L130" s="99"/>
      <c r="M130" s="99"/>
      <c r="N130" s="99"/>
      <c r="O130" s="99"/>
      <c r="P130" s="99"/>
      <c r="Q130" s="99"/>
      <c r="R130" s="99"/>
      <c r="S130" s="99"/>
      <c r="T130" s="99"/>
      <c r="U130" s="99"/>
      <c r="V130" s="99"/>
      <c r="W130" s="99"/>
      <c r="X130" s="99"/>
      <c r="Y130" s="99"/>
      <c r="Z130" s="198"/>
      <c r="AA130" s="212"/>
      <c r="AB130" s="212"/>
      <c r="AC130" s="212"/>
      <c r="AD130" s="212"/>
      <c r="AE130" s="212"/>
      <c r="AF130" s="99"/>
      <c r="AG130" s="198"/>
      <c r="AH130" s="212"/>
      <c r="AI130" s="212"/>
      <c r="AJ130" s="212"/>
      <c r="AK130" s="99"/>
      <c r="AL130" s="99"/>
    </row>
    <row r="131" spans="1:38" ht="30" customHeight="1" hidden="1" outlineLevel="1">
      <c r="A131" s="161" t="s">
        <v>526</v>
      </c>
      <c r="B131" s="162" t="s">
        <v>487</v>
      </c>
      <c r="C131" s="188"/>
      <c r="D131" s="99"/>
      <c r="E131" s="99"/>
      <c r="F131" s="99"/>
      <c r="G131" s="99"/>
      <c r="H131" s="99"/>
      <c r="I131" s="99"/>
      <c r="J131" s="99"/>
      <c r="K131" s="99"/>
      <c r="L131" s="99"/>
      <c r="M131" s="99"/>
      <c r="N131" s="99"/>
      <c r="O131" s="99"/>
      <c r="P131" s="99"/>
      <c r="Q131" s="99"/>
      <c r="R131" s="99"/>
      <c r="S131" s="99"/>
      <c r="T131" s="99"/>
      <c r="U131" s="99"/>
      <c r="V131" s="99"/>
      <c r="W131" s="99"/>
      <c r="X131" s="99"/>
      <c r="Y131" s="99"/>
      <c r="Z131" s="198"/>
      <c r="AA131" s="212"/>
      <c r="AB131" s="212"/>
      <c r="AC131" s="212"/>
      <c r="AD131" s="212"/>
      <c r="AE131" s="212"/>
      <c r="AF131" s="99"/>
      <c r="AG131" s="198"/>
      <c r="AH131" s="212"/>
      <c r="AI131" s="212"/>
      <c r="AJ131" s="212"/>
      <c r="AK131" s="99"/>
      <c r="AL131" s="99"/>
    </row>
    <row r="132" spans="1:38" ht="30" customHeight="1" hidden="1" outlineLevel="1">
      <c r="A132" s="161" t="s">
        <v>526</v>
      </c>
      <c r="B132" s="162" t="s">
        <v>487</v>
      </c>
      <c r="C132" s="188"/>
      <c r="D132" s="99"/>
      <c r="E132" s="99"/>
      <c r="F132" s="99"/>
      <c r="G132" s="99"/>
      <c r="H132" s="99"/>
      <c r="I132" s="99"/>
      <c r="J132" s="99"/>
      <c r="K132" s="99"/>
      <c r="L132" s="99"/>
      <c r="M132" s="99"/>
      <c r="N132" s="99"/>
      <c r="O132" s="99"/>
      <c r="P132" s="99"/>
      <c r="Q132" s="99"/>
      <c r="R132" s="99"/>
      <c r="S132" s="99"/>
      <c r="T132" s="99"/>
      <c r="U132" s="99"/>
      <c r="V132" s="99"/>
      <c r="W132" s="99"/>
      <c r="X132" s="99"/>
      <c r="Y132" s="99"/>
      <c r="Z132" s="198"/>
      <c r="AA132" s="212"/>
      <c r="AB132" s="212"/>
      <c r="AC132" s="212"/>
      <c r="AD132" s="212"/>
      <c r="AE132" s="212"/>
      <c r="AF132" s="99"/>
      <c r="AG132" s="198"/>
      <c r="AH132" s="212"/>
      <c r="AI132" s="212"/>
      <c r="AJ132" s="212"/>
      <c r="AK132" s="99"/>
      <c r="AL132" s="99"/>
    </row>
    <row r="133" spans="1:38" ht="30" customHeight="1" hidden="1" outlineLevel="1">
      <c r="A133" s="161" t="s">
        <v>536</v>
      </c>
      <c r="B133" s="162" t="s">
        <v>536</v>
      </c>
      <c r="C133" s="188"/>
      <c r="D133" s="99"/>
      <c r="E133" s="99"/>
      <c r="F133" s="99"/>
      <c r="G133" s="99"/>
      <c r="H133" s="99"/>
      <c r="I133" s="99"/>
      <c r="J133" s="99"/>
      <c r="K133" s="99"/>
      <c r="L133" s="99"/>
      <c r="M133" s="99"/>
      <c r="N133" s="99"/>
      <c r="O133" s="99"/>
      <c r="P133" s="99"/>
      <c r="Q133" s="99"/>
      <c r="R133" s="99"/>
      <c r="S133" s="99"/>
      <c r="T133" s="99"/>
      <c r="U133" s="99"/>
      <c r="V133" s="99"/>
      <c r="W133" s="99"/>
      <c r="X133" s="99"/>
      <c r="Y133" s="99"/>
      <c r="Z133" s="198"/>
      <c r="AA133" s="212"/>
      <c r="AB133" s="212"/>
      <c r="AC133" s="212"/>
      <c r="AD133" s="212"/>
      <c r="AE133" s="212"/>
      <c r="AF133" s="99"/>
      <c r="AG133" s="198"/>
      <c r="AH133" s="212"/>
      <c r="AI133" s="212"/>
      <c r="AJ133" s="212"/>
      <c r="AK133" s="99"/>
      <c r="AL133" s="99"/>
    </row>
    <row r="134" spans="1:38" ht="60" customHeight="1" hidden="1" outlineLevel="1">
      <c r="A134" s="153" t="s">
        <v>528</v>
      </c>
      <c r="B134" s="154" t="s">
        <v>529</v>
      </c>
      <c r="C134" s="187"/>
      <c r="D134" s="99"/>
      <c r="E134" s="99"/>
      <c r="F134" s="99"/>
      <c r="G134" s="99"/>
      <c r="H134" s="99"/>
      <c r="I134" s="99"/>
      <c r="J134" s="99"/>
      <c r="K134" s="99"/>
      <c r="L134" s="99"/>
      <c r="M134" s="99"/>
      <c r="N134" s="99"/>
      <c r="O134" s="99"/>
      <c r="P134" s="99"/>
      <c r="Q134" s="99"/>
      <c r="R134" s="99"/>
      <c r="S134" s="99"/>
      <c r="T134" s="99"/>
      <c r="U134" s="99"/>
      <c r="V134" s="99"/>
      <c r="W134" s="99"/>
      <c r="X134" s="99"/>
      <c r="Y134" s="99"/>
      <c r="Z134" s="198"/>
      <c r="AA134" s="212"/>
      <c r="AB134" s="212"/>
      <c r="AC134" s="212"/>
      <c r="AD134" s="212"/>
      <c r="AE134" s="212"/>
      <c r="AF134" s="99"/>
      <c r="AG134" s="198"/>
      <c r="AH134" s="212"/>
      <c r="AI134" s="212"/>
      <c r="AJ134" s="212"/>
      <c r="AK134" s="99"/>
      <c r="AL134" s="99"/>
    </row>
    <row r="135" spans="1:38" ht="30" customHeight="1" hidden="1" outlineLevel="1">
      <c r="A135" s="161" t="s">
        <v>528</v>
      </c>
      <c r="B135" s="162" t="s">
        <v>487</v>
      </c>
      <c r="C135" s="188"/>
      <c r="D135" s="99"/>
      <c r="E135" s="99"/>
      <c r="F135" s="99"/>
      <c r="G135" s="99"/>
      <c r="H135" s="99"/>
      <c r="I135" s="99"/>
      <c r="J135" s="99"/>
      <c r="K135" s="99"/>
      <c r="L135" s="99"/>
      <c r="M135" s="99"/>
      <c r="N135" s="99"/>
      <c r="O135" s="99"/>
      <c r="P135" s="99"/>
      <c r="Q135" s="99"/>
      <c r="R135" s="99"/>
      <c r="S135" s="99"/>
      <c r="T135" s="99"/>
      <c r="U135" s="99"/>
      <c r="V135" s="99"/>
      <c r="W135" s="99"/>
      <c r="X135" s="99"/>
      <c r="Y135" s="99"/>
      <c r="Z135" s="198"/>
      <c r="AA135" s="212"/>
      <c r="AB135" s="212"/>
      <c r="AC135" s="212"/>
      <c r="AD135" s="212"/>
      <c r="AE135" s="212"/>
      <c r="AF135" s="99"/>
      <c r="AG135" s="198"/>
      <c r="AH135" s="212"/>
      <c r="AI135" s="212"/>
      <c r="AJ135" s="212"/>
      <c r="AK135" s="99"/>
      <c r="AL135" s="99"/>
    </row>
    <row r="136" spans="1:38" ht="30" customHeight="1" hidden="1" outlineLevel="1">
      <c r="A136" s="161" t="s">
        <v>528</v>
      </c>
      <c r="B136" s="162" t="s">
        <v>487</v>
      </c>
      <c r="C136" s="188"/>
      <c r="D136" s="99"/>
      <c r="E136" s="99"/>
      <c r="F136" s="99"/>
      <c r="G136" s="99"/>
      <c r="H136" s="99"/>
      <c r="I136" s="99"/>
      <c r="J136" s="99"/>
      <c r="K136" s="99"/>
      <c r="L136" s="99"/>
      <c r="M136" s="99"/>
      <c r="N136" s="99"/>
      <c r="O136" s="99"/>
      <c r="P136" s="99"/>
      <c r="Q136" s="99"/>
      <c r="R136" s="99"/>
      <c r="S136" s="99"/>
      <c r="T136" s="99"/>
      <c r="U136" s="99"/>
      <c r="V136" s="99"/>
      <c r="W136" s="99"/>
      <c r="X136" s="99"/>
      <c r="Y136" s="99"/>
      <c r="Z136" s="198"/>
      <c r="AA136" s="212"/>
      <c r="AB136" s="212"/>
      <c r="AC136" s="212"/>
      <c r="AD136" s="212"/>
      <c r="AE136" s="212"/>
      <c r="AF136" s="99"/>
      <c r="AG136" s="198"/>
      <c r="AH136" s="212"/>
      <c r="AI136" s="212"/>
      <c r="AJ136" s="212"/>
      <c r="AK136" s="99"/>
      <c r="AL136" s="99"/>
    </row>
    <row r="137" spans="1:38" ht="30" customHeight="1" hidden="1" outlineLevel="1">
      <c r="A137" s="161" t="s">
        <v>536</v>
      </c>
      <c r="B137" s="162" t="s">
        <v>536</v>
      </c>
      <c r="C137" s="188"/>
      <c r="D137" s="99"/>
      <c r="E137" s="99"/>
      <c r="F137" s="99"/>
      <c r="G137" s="99"/>
      <c r="H137" s="99"/>
      <c r="I137" s="99"/>
      <c r="J137" s="99"/>
      <c r="K137" s="99"/>
      <c r="L137" s="99"/>
      <c r="M137" s="99"/>
      <c r="N137" s="99"/>
      <c r="O137" s="99"/>
      <c r="P137" s="99"/>
      <c r="Q137" s="99"/>
      <c r="R137" s="99"/>
      <c r="S137" s="99"/>
      <c r="T137" s="99"/>
      <c r="U137" s="99"/>
      <c r="V137" s="99"/>
      <c r="W137" s="99"/>
      <c r="X137" s="99"/>
      <c r="Y137" s="99"/>
      <c r="Z137" s="198"/>
      <c r="AA137" s="212"/>
      <c r="AB137" s="212"/>
      <c r="AC137" s="212"/>
      <c r="AD137" s="212"/>
      <c r="AE137" s="212"/>
      <c r="AF137" s="99"/>
      <c r="AG137" s="198"/>
      <c r="AH137" s="212"/>
      <c r="AI137" s="212"/>
      <c r="AJ137" s="212"/>
      <c r="AK137" s="99"/>
      <c r="AL137" s="99"/>
    </row>
    <row r="138" spans="1:38" ht="39.75" customHeight="1" collapsed="1">
      <c r="A138" s="153" t="s">
        <v>530</v>
      </c>
      <c r="B138" s="154" t="s">
        <v>531</v>
      </c>
      <c r="C138" s="187"/>
      <c r="D138" s="99"/>
      <c r="E138" s="99"/>
      <c r="F138" s="99"/>
      <c r="G138" s="99"/>
      <c r="H138" s="99"/>
      <c r="I138" s="99"/>
      <c r="J138" s="99"/>
      <c r="K138" s="99"/>
      <c r="L138" s="99"/>
      <c r="M138" s="99"/>
      <c r="N138" s="99"/>
      <c r="O138" s="99"/>
      <c r="P138" s="99"/>
      <c r="Q138" s="99"/>
      <c r="R138" s="99"/>
      <c r="S138" s="99"/>
      <c r="T138" s="99"/>
      <c r="U138" s="99"/>
      <c r="V138" s="99"/>
      <c r="W138" s="99"/>
      <c r="X138" s="99"/>
      <c r="Y138" s="99"/>
      <c r="Z138" s="198"/>
      <c r="AA138" s="212"/>
      <c r="AB138" s="212"/>
      <c r="AC138" s="212"/>
      <c r="AD138" s="212"/>
      <c r="AE138" s="212"/>
      <c r="AF138" s="99"/>
      <c r="AG138" s="198"/>
      <c r="AH138" s="212"/>
      <c r="AI138" s="212"/>
      <c r="AJ138" s="212"/>
      <c r="AK138" s="99"/>
      <c r="AL138" s="99"/>
    </row>
    <row r="139" spans="1:38" s="215" customFormat="1" ht="30" customHeight="1">
      <c r="A139" s="164" t="s">
        <v>530</v>
      </c>
      <c r="B139" s="165" t="s">
        <v>270</v>
      </c>
      <c r="C139" s="189" t="s">
        <v>794</v>
      </c>
      <c r="D139" s="203"/>
      <c r="E139" s="203"/>
      <c r="F139" s="203"/>
      <c r="G139" s="203"/>
      <c r="H139" s="203"/>
      <c r="I139" s="203"/>
      <c r="J139" s="203"/>
      <c r="K139" s="203"/>
      <c r="L139" s="203"/>
      <c r="M139" s="203"/>
      <c r="N139" s="203"/>
      <c r="O139" s="203"/>
      <c r="P139" s="203"/>
      <c r="Q139" s="203"/>
      <c r="R139" s="203"/>
      <c r="S139" s="203"/>
      <c r="T139" s="210"/>
      <c r="U139" s="203"/>
      <c r="V139" s="203"/>
      <c r="W139" s="203"/>
      <c r="X139" s="203"/>
      <c r="Y139" s="203"/>
      <c r="Z139" s="209"/>
      <c r="AA139" s="210"/>
      <c r="AB139" s="210"/>
      <c r="AC139" s="210"/>
      <c r="AD139" s="210"/>
      <c r="AE139" s="210"/>
      <c r="AF139" s="203"/>
      <c r="AG139" s="209"/>
      <c r="AH139" s="210"/>
      <c r="AI139" s="210"/>
      <c r="AJ139" s="210"/>
      <c r="AK139" s="203"/>
      <c r="AL139" s="203"/>
    </row>
    <row r="140" spans="1:38" s="215" customFormat="1" ht="39.75" customHeight="1">
      <c r="A140" s="164" t="s">
        <v>530</v>
      </c>
      <c r="B140" s="165" t="s">
        <v>271</v>
      </c>
      <c r="C140" s="189" t="s">
        <v>795</v>
      </c>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9">
        <v>2.67</v>
      </c>
      <c r="AA140" s="210">
        <v>0.8</v>
      </c>
      <c r="AB140" s="210"/>
      <c r="AC140" s="210"/>
      <c r="AD140" s="210"/>
      <c r="AE140" s="210"/>
      <c r="AF140" s="203"/>
      <c r="AG140" s="209">
        <f>D140+K140+R140+Z140</f>
        <v>2.67</v>
      </c>
      <c r="AH140" s="210">
        <f>F140+M140+T140+AA140</f>
        <v>0.8</v>
      </c>
      <c r="AI140" s="210"/>
      <c r="AJ140" s="210">
        <f>H140+O140+V140+AC140</f>
        <v>0</v>
      </c>
      <c r="AK140" s="203"/>
      <c r="AL140" s="203"/>
    </row>
    <row r="141" spans="1:38" s="215" customFormat="1" ht="30" customHeight="1">
      <c r="A141" s="164" t="s">
        <v>530</v>
      </c>
      <c r="B141" s="165" t="s">
        <v>272</v>
      </c>
      <c r="C141" s="189" t="s">
        <v>796</v>
      </c>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9">
        <v>3.383</v>
      </c>
      <c r="AA141" s="210">
        <v>1.26</v>
      </c>
      <c r="AB141" s="210"/>
      <c r="AC141" s="210"/>
      <c r="AD141" s="210"/>
      <c r="AE141" s="210"/>
      <c r="AF141" s="203"/>
      <c r="AG141" s="209">
        <f>D141+K141+R141+Z141</f>
        <v>3.383</v>
      </c>
      <c r="AH141" s="210">
        <f>F141+M141+T141+AA141</f>
        <v>1.26</v>
      </c>
      <c r="AI141" s="210"/>
      <c r="AJ141" s="210">
        <f>H141+O141+V141+AC141</f>
        <v>0</v>
      </c>
      <c r="AK141" s="203"/>
      <c r="AL141" s="203"/>
    </row>
    <row r="142" spans="1:38" s="215" customFormat="1" ht="30" customHeight="1">
      <c r="A142" s="164" t="s">
        <v>530</v>
      </c>
      <c r="B142" s="165" t="s">
        <v>273</v>
      </c>
      <c r="C142" s="189" t="s">
        <v>797</v>
      </c>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9">
        <v>0.758</v>
      </c>
      <c r="AA142" s="210">
        <v>0.4</v>
      </c>
      <c r="AB142" s="210"/>
      <c r="AC142" s="210"/>
      <c r="AD142" s="210"/>
      <c r="AE142" s="210"/>
      <c r="AF142" s="203"/>
      <c r="AG142" s="209">
        <f>D142+K142+R142+Z142</f>
        <v>0.758</v>
      </c>
      <c r="AH142" s="210">
        <f>F142+M142+T142+AA142</f>
        <v>0.4</v>
      </c>
      <c r="AI142" s="210"/>
      <c r="AJ142" s="210">
        <f>H142+O142+V142+AC142</f>
        <v>0</v>
      </c>
      <c r="AK142" s="203"/>
      <c r="AL142" s="203"/>
    </row>
    <row r="143" spans="1:38" s="215" customFormat="1" ht="30" customHeight="1">
      <c r="A143" s="164" t="s">
        <v>530</v>
      </c>
      <c r="B143" s="165" t="s">
        <v>274</v>
      </c>
      <c r="C143" s="189" t="s">
        <v>798</v>
      </c>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9">
        <v>3.342</v>
      </c>
      <c r="AA143" s="210">
        <v>1.26</v>
      </c>
      <c r="AB143" s="210"/>
      <c r="AC143" s="210"/>
      <c r="AD143" s="210"/>
      <c r="AE143" s="210"/>
      <c r="AF143" s="203"/>
      <c r="AG143" s="209">
        <f>D143+K143+R143+Z143</f>
        <v>3.342</v>
      </c>
      <c r="AH143" s="210">
        <f>F143+M143+T143+AA143</f>
        <v>1.26</v>
      </c>
      <c r="AI143" s="210"/>
      <c r="AJ143" s="210">
        <f>H143+O143+V143+AC143</f>
        <v>0</v>
      </c>
      <c r="AK143" s="203"/>
      <c r="AL143" s="203"/>
    </row>
    <row r="144" spans="1:38" ht="39.75" customHeight="1">
      <c r="A144" s="153" t="s">
        <v>532</v>
      </c>
      <c r="B144" s="154" t="s">
        <v>533</v>
      </c>
      <c r="C144" s="187"/>
      <c r="D144" s="99"/>
      <c r="E144" s="99"/>
      <c r="F144" s="99"/>
      <c r="G144" s="99"/>
      <c r="H144" s="99"/>
      <c r="I144" s="99"/>
      <c r="J144" s="99"/>
      <c r="K144" s="99"/>
      <c r="L144" s="99"/>
      <c r="M144" s="99"/>
      <c r="N144" s="99"/>
      <c r="O144" s="99"/>
      <c r="P144" s="99"/>
      <c r="Q144" s="99"/>
      <c r="R144" s="99"/>
      <c r="S144" s="99"/>
      <c r="T144" s="99"/>
      <c r="U144" s="99"/>
      <c r="V144" s="99"/>
      <c r="W144" s="99"/>
      <c r="X144" s="99"/>
      <c r="Y144" s="99"/>
      <c r="Z144" s="198"/>
      <c r="AA144" s="212"/>
      <c r="AB144" s="212"/>
      <c r="AC144" s="212"/>
      <c r="AD144" s="212"/>
      <c r="AE144" s="212"/>
      <c r="AF144" s="99"/>
      <c r="AG144" s="198"/>
      <c r="AH144" s="212"/>
      <c r="AI144" s="212"/>
      <c r="AJ144" s="212"/>
      <c r="AK144" s="99"/>
      <c r="AL144" s="99"/>
    </row>
    <row r="145" spans="1:38" ht="30" customHeight="1" hidden="1" outlineLevel="1">
      <c r="A145" s="170" t="s">
        <v>532</v>
      </c>
      <c r="B145" s="171" t="s">
        <v>487</v>
      </c>
      <c r="C145" s="190"/>
      <c r="D145" s="99"/>
      <c r="E145" s="99"/>
      <c r="F145" s="99"/>
      <c r="G145" s="99"/>
      <c r="H145" s="99"/>
      <c r="I145" s="99"/>
      <c r="J145" s="99"/>
      <c r="K145" s="99"/>
      <c r="L145" s="99"/>
      <c r="M145" s="99"/>
      <c r="N145" s="99"/>
      <c r="O145" s="99"/>
      <c r="P145" s="99"/>
      <c r="Q145" s="99"/>
      <c r="R145" s="99"/>
      <c r="S145" s="99"/>
      <c r="T145" s="99"/>
      <c r="U145" s="99"/>
      <c r="V145" s="99"/>
      <c r="W145" s="99"/>
      <c r="X145" s="99"/>
      <c r="Y145" s="99"/>
      <c r="Z145" s="198"/>
      <c r="AA145" s="212"/>
      <c r="AB145" s="212"/>
      <c r="AC145" s="212"/>
      <c r="AD145" s="212"/>
      <c r="AE145" s="212"/>
      <c r="AF145" s="99"/>
      <c r="AG145" s="198"/>
      <c r="AH145" s="212"/>
      <c r="AI145" s="212"/>
      <c r="AJ145" s="212"/>
      <c r="AK145" s="99"/>
      <c r="AL145" s="99"/>
    </row>
    <row r="146" spans="1:38" ht="30" customHeight="1" hidden="1" outlineLevel="1">
      <c r="A146" s="170" t="s">
        <v>532</v>
      </c>
      <c r="B146" s="171" t="s">
        <v>487</v>
      </c>
      <c r="C146" s="190"/>
      <c r="D146" s="99"/>
      <c r="E146" s="99"/>
      <c r="F146" s="99"/>
      <c r="G146" s="99"/>
      <c r="H146" s="99"/>
      <c r="I146" s="99"/>
      <c r="J146" s="99"/>
      <c r="K146" s="99"/>
      <c r="L146" s="99"/>
      <c r="M146" s="99"/>
      <c r="N146" s="99"/>
      <c r="O146" s="99"/>
      <c r="P146" s="99"/>
      <c r="Q146" s="99"/>
      <c r="R146" s="99"/>
      <c r="S146" s="99"/>
      <c r="T146" s="99"/>
      <c r="U146" s="99"/>
      <c r="V146" s="99"/>
      <c r="W146" s="99"/>
      <c r="X146" s="99"/>
      <c r="Y146" s="99"/>
      <c r="Z146" s="198"/>
      <c r="AA146" s="212"/>
      <c r="AB146" s="212"/>
      <c r="AC146" s="212"/>
      <c r="AD146" s="212"/>
      <c r="AE146" s="212"/>
      <c r="AF146" s="99"/>
      <c r="AG146" s="198"/>
      <c r="AH146" s="212"/>
      <c r="AI146" s="212"/>
      <c r="AJ146" s="212"/>
      <c r="AK146" s="99"/>
      <c r="AL146" s="99"/>
    </row>
    <row r="147" spans="1:38" ht="30" customHeight="1" hidden="1" outlineLevel="1">
      <c r="A147" s="170" t="s">
        <v>536</v>
      </c>
      <c r="B147" s="171" t="s">
        <v>536</v>
      </c>
      <c r="C147" s="190"/>
      <c r="D147" s="99"/>
      <c r="E147" s="99"/>
      <c r="F147" s="99"/>
      <c r="G147" s="99"/>
      <c r="H147" s="99"/>
      <c r="I147" s="99"/>
      <c r="J147" s="99"/>
      <c r="K147" s="99"/>
      <c r="L147" s="99"/>
      <c r="M147" s="99"/>
      <c r="N147" s="99"/>
      <c r="O147" s="99"/>
      <c r="P147" s="99"/>
      <c r="Q147" s="99"/>
      <c r="R147" s="99"/>
      <c r="S147" s="99"/>
      <c r="T147" s="99"/>
      <c r="U147" s="99"/>
      <c r="V147" s="99"/>
      <c r="W147" s="99"/>
      <c r="X147" s="99"/>
      <c r="Y147" s="99"/>
      <c r="Z147" s="198"/>
      <c r="AA147" s="212"/>
      <c r="AB147" s="212"/>
      <c r="AC147" s="212"/>
      <c r="AD147" s="212"/>
      <c r="AE147" s="212"/>
      <c r="AF147" s="99"/>
      <c r="AG147" s="198"/>
      <c r="AH147" s="212"/>
      <c r="AI147" s="212"/>
      <c r="AJ147" s="212"/>
      <c r="AK147" s="99"/>
      <c r="AL147" s="99"/>
    </row>
    <row r="148" spans="1:38" ht="30" customHeight="1" collapsed="1">
      <c r="A148" s="153" t="s">
        <v>534</v>
      </c>
      <c r="B148" s="154" t="s">
        <v>535</v>
      </c>
      <c r="C148" s="187"/>
      <c r="D148" s="99"/>
      <c r="E148" s="99"/>
      <c r="F148" s="99"/>
      <c r="G148" s="99"/>
      <c r="H148" s="99"/>
      <c r="I148" s="99"/>
      <c r="J148" s="99"/>
      <c r="K148" s="99"/>
      <c r="L148" s="99"/>
      <c r="M148" s="99"/>
      <c r="N148" s="99"/>
      <c r="O148" s="99"/>
      <c r="P148" s="99"/>
      <c r="Q148" s="99"/>
      <c r="R148" s="99"/>
      <c r="S148" s="99"/>
      <c r="T148" s="99"/>
      <c r="U148" s="99"/>
      <c r="V148" s="99"/>
      <c r="W148" s="99"/>
      <c r="X148" s="99"/>
      <c r="Y148" s="99"/>
      <c r="Z148" s="198"/>
      <c r="AA148" s="212"/>
      <c r="AB148" s="212"/>
      <c r="AC148" s="212"/>
      <c r="AD148" s="212"/>
      <c r="AE148" s="212"/>
      <c r="AF148" s="99"/>
      <c r="AG148" s="198"/>
      <c r="AH148" s="212"/>
      <c r="AI148" s="212"/>
      <c r="AJ148" s="212"/>
      <c r="AK148" s="99"/>
      <c r="AL148" s="99"/>
    </row>
    <row r="149" spans="1:38" s="216" customFormat="1" ht="30" customHeight="1">
      <c r="A149" s="167" t="s">
        <v>534</v>
      </c>
      <c r="B149" s="168" t="s">
        <v>282</v>
      </c>
      <c r="C149" s="186" t="s">
        <v>799</v>
      </c>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13"/>
      <c r="AA149" s="211"/>
      <c r="AB149" s="211"/>
      <c r="AC149" s="211"/>
      <c r="AD149" s="211"/>
      <c r="AE149" s="211"/>
      <c r="AF149" s="204"/>
      <c r="AG149" s="213"/>
      <c r="AH149" s="211"/>
      <c r="AI149" s="211"/>
      <c r="AJ149" s="211"/>
      <c r="AK149" s="204"/>
      <c r="AL149" s="204"/>
    </row>
    <row r="150" spans="1:38" s="216" customFormat="1" ht="39.75" customHeight="1">
      <c r="A150" s="167" t="s">
        <v>534</v>
      </c>
      <c r="B150" s="168" t="s">
        <v>315</v>
      </c>
      <c r="C150" s="186" t="s">
        <v>800</v>
      </c>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13"/>
      <c r="AA150" s="211"/>
      <c r="AB150" s="211"/>
      <c r="AC150" s="211"/>
      <c r="AD150" s="211"/>
      <c r="AE150" s="211"/>
      <c r="AF150" s="204"/>
      <c r="AG150" s="204"/>
      <c r="AH150" s="204"/>
      <c r="AI150" s="204"/>
      <c r="AJ150" s="204"/>
      <c r="AK150" s="204"/>
      <c r="AL150" s="204"/>
    </row>
    <row r="151" spans="1:38" s="216" customFormat="1" ht="39.75" customHeight="1">
      <c r="A151" s="167" t="s">
        <v>534</v>
      </c>
      <c r="B151" s="168" t="s">
        <v>806</v>
      </c>
      <c r="C151" s="186" t="s">
        <v>805</v>
      </c>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13"/>
      <c r="AA151" s="211"/>
      <c r="AB151" s="211"/>
      <c r="AC151" s="211"/>
      <c r="AD151" s="211"/>
      <c r="AE151" s="211"/>
      <c r="AF151" s="204"/>
      <c r="AG151" s="204"/>
      <c r="AH151" s="204"/>
      <c r="AI151" s="204"/>
      <c r="AJ151" s="204"/>
      <c r="AK151" s="204"/>
      <c r="AL151" s="204"/>
    </row>
    <row r="152" spans="26:31" ht="15.75">
      <c r="Z152" s="244"/>
      <c r="AA152" s="244"/>
      <c r="AB152" s="244"/>
      <c r="AC152" s="244"/>
      <c r="AD152" s="244"/>
      <c r="AE152" s="244"/>
    </row>
  </sheetData>
  <sheetProtection/>
  <mergeCells count="22">
    <mergeCell ref="A13:AL13"/>
    <mergeCell ref="A5:AL5"/>
    <mergeCell ref="A10:AL10"/>
    <mergeCell ref="A14:AL14"/>
    <mergeCell ref="A15:A18"/>
    <mergeCell ref="B15:B18"/>
    <mergeCell ref="C15:C18"/>
    <mergeCell ref="E17:J17"/>
    <mergeCell ref="L17:Q17"/>
    <mergeCell ref="K16:Q16"/>
    <mergeCell ref="A4:AL4"/>
    <mergeCell ref="A7:AL7"/>
    <mergeCell ref="A8:AL8"/>
    <mergeCell ref="D15:AL15"/>
    <mergeCell ref="A12:AL12"/>
    <mergeCell ref="Z17:AE17"/>
    <mergeCell ref="AG17:AL17"/>
    <mergeCell ref="D16:J16"/>
    <mergeCell ref="R16:X16"/>
    <mergeCell ref="Y16:AE16"/>
    <mergeCell ref="AF16:AL16"/>
    <mergeCell ref="S17:X1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29" r:id="rId1"/>
</worksheet>
</file>

<file path=xl/worksheets/sheet6.xml><?xml version="1.0" encoding="utf-8"?>
<worksheet xmlns="http://schemas.openxmlformats.org/spreadsheetml/2006/main" xmlns:r="http://schemas.openxmlformats.org/officeDocument/2006/relationships">
  <sheetPr>
    <tabColor theme="8"/>
    <pageSetUpPr fitToPage="1"/>
  </sheetPr>
  <dimension ref="A1:CP151"/>
  <sheetViews>
    <sheetView view="pageBreakPreview" zoomScale="55" zoomScaleSheetLayoutView="55" zoomScalePageLayoutView="0" workbookViewId="0" topLeftCell="A1">
      <pane ySplit="19" topLeftCell="A20" activePane="bottomLeft" state="frozen"/>
      <selection pane="topLeft" activeCell="H37" sqref="H37"/>
      <selection pane="bottomLeft" activeCell="O37" sqref="O37"/>
    </sheetView>
  </sheetViews>
  <sheetFormatPr defaultColWidth="9.00390625" defaultRowHeight="15.75" outlineLevelRow="1"/>
  <cols>
    <col min="1" max="1" width="9.75390625" style="1" customWidth="1"/>
    <col min="2" max="2" width="53.875" style="1" customWidth="1"/>
    <col min="3" max="3" width="12.75390625" style="1" customWidth="1"/>
    <col min="4" max="15" width="5.75390625" style="1" bestFit="1" customWidth="1"/>
    <col min="16" max="16" width="7.25390625" style="1" customWidth="1"/>
    <col min="17" max="51" width="6.00390625" style="1" customWidth="1"/>
    <col min="52" max="52" width="19.00390625" style="1" customWidth="1"/>
    <col min="53" max="16384" width="9.00390625" style="1" customWidth="1"/>
  </cols>
  <sheetData>
    <row r="1" spans="22:52" ht="15.75" customHeight="1" outlineLevel="1">
      <c r="V1" s="2"/>
      <c r="W1" s="2"/>
      <c r="X1" s="2"/>
      <c r="Y1" s="2"/>
      <c r="Z1" s="2"/>
      <c r="AA1" s="2"/>
      <c r="AB1" s="2"/>
      <c r="AC1" s="2"/>
      <c r="AD1" s="2"/>
      <c r="AE1" s="2"/>
      <c r="AZ1" s="26" t="s">
        <v>31</v>
      </c>
    </row>
    <row r="2" spans="22:52" ht="15.75" customHeight="1" outlineLevel="1">
      <c r="V2" s="2"/>
      <c r="W2" s="2"/>
      <c r="X2" s="2"/>
      <c r="Y2" s="2"/>
      <c r="Z2" s="2"/>
      <c r="AA2" s="2"/>
      <c r="AB2" s="2"/>
      <c r="AC2" s="2"/>
      <c r="AD2" s="2"/>
      <c r="AE2" s="2"/>
      <c r="AZ2" s="15" t="s">
        <v>537</v>
      </c>
    </row>
    <row r="3" spans="22:52" ht="15.75" customHeight="1" outlineLevel="1">
      <c r="V3" s="2"/>
      <c r="W3" s="2"/>
      <c r="X3" s="2"/>
      <c r="Y3" s="2"/>
      <c r="Z3" s="2"/>
      <c r="AA3" s="2"/>
      <c r="AB3" s="2"/>
      <c r="AC3" s="2"/>
      <c r="AD3" s="2"/>
      <c r="AE3" s="2"/>
      <c r="AZ3" s="15" t="s">
        <v>867</v>
      </c>
    </row>
    <row r="4" spans="1:52" ht="15.75" customHeight="1" outlineLevel="1">
      <c r="A4" s="317" t="s">
        <v>97</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row>
    <row r="5" ht="15.75" customHeight="1" outlineLevel="1"/>
    <row r="6" spans="1:52" ht="15.75" customHeight="1" outlineLevel="1">
      <c r="A6" s="262" t="s">
        <v>306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row>
    <row r="7" spans="1:52" ht="15.75" customHeight="1" outlineLevel="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row>
    <row r="8" spans="1:50" ht="15.75" customHeight="1" outlineLevel="1">
      <c r="A8" s="2"/>
      <c r="B8" s="2"/>
      <c r="C8" s="2"/>
      <c r="D8" s="2"/>
      <c r="E8" s="2"/>
      <c r="F8" s="2"/>
      <c r="G8" s="2"/>
      <c r="H8" s="2"/>
      <c r="I8" s="2"/>
      <c r="J8" s="2"/>
      <c r="K8" s="2"/>
      <c r="L8" s="2"/>
      <c r="M8" s="2"/>
      <c r="N8" s="2"/>
      <c r="O8" s="2"/>
      <c r="P8" s="2"/>
      <c r="Q8" s="2"/>
      <c r="R8" s="2"/>
      <c r="S8" s="2"/>
      <c r="T8" s="2"/>
      <c r="U8" s="2"/>
      <c r="V8" s="2"/>
      <c r="W8" s="5"/>
      <c r="X8" s="5"/>
      <c r="Y8" s="5"/>
      <c r="Z8" s="5"/>
      <c r="AA8" s="5"/>
      <c r="AB8" s="5"/>
      <c r="AC8" s="5"/>
      <c r="AD8" s="5"/>
      <c r="AE8" s="5"/>
      <c r="AF8" s="5"/>
      <c r="AG8" s="5"/>
      <c r="AH8" s="5"/>
      <c r="AI8" s="2"/>
      <c r="AJ8" s="5"/>
      <c r="AK8" s="2"/>
      <c r="AL8" s="2"/>
      <c r="AM8" s="2"/>
      <c r="AN8" s="2"/>
      <c r="AO8" s="2"/>
      <c r="AP8" s="2"/>
      <c r="AQ8" s="2"/>
      <c r="AR8" s="2"/>
      <c r="AS8" s="2"/>
      <c r="AT8" s="2"/>
      <c r="AU8" s="2"/>
      <c r="AV8" s="2"/>
      <c r="AW8" s="2"/>
      <c r="AX8" s="2"/>
    </row>
    <row r="9" spans="1:52" ht="15.75" customHeight="1" outlineLevel="1">
      <c r="A9" s="257" t="s">
        <v>515</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row>
    <row r="10" ht="15.75" customHeight="1" outlineLevel="1"/>
    <row r="11" spans="1:52" ht="15.75" customHeight="1" outlineLevel="1">
      <c r="A11" s="257" t="s">
        <v>514</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row>
    <row r="12" spans="1:52" ht="15.75" customHeight="1" outlineLevel="1">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row>
    <row r="13" spans="1:51" ht="15.75" customHeight="1" outlineLevel="1">
      <c r="A13" s="318"/>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row>
    <row r="14" spans="1:52" ht="38.25" customHeight="1">
      <c r="A14" s="300" t="s">
        <v>727</v>
      </c>
      <c r="B14" s="300" t="s">
        <v>567</v>
      </c>
      <c r="C14" s="300" t="s">
        <v>540</v>
      </c>
      <c r="D14" s="319" t="s">
        <v>223</v>
      </c>
      <c r="E14" s="320"/>
      <c r="F14" s="320"/>
      <c r="G14" s="320"/>
      <c r="H14" s="320"/>
      <c r="I14" s="320"/>
      <c r="J14" s="320"/>
      <c r="K14" s="320"/>
      <c r="L14" s="320"/>
      <c r="M14" s="320"/>
      <c r="N14" s="320"/>
      <c r="O14" s="321"/>
      <c r="P14" s="327" t="s">
        <v>29</v>
      </c>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9"/>
      <c r="AZ14" s="290" t="s">
        <v>723</v>
      </c>
    </row>
    <row r="15" spans="1:94" ht="15.75" customHeight="1">
      <c r="A15" s="300"/>
      <c r="B15" s="300"/>
      <c r="C15" s="300"/>
      <c r="D15" s="322"/>
      <c r="E15" s="316"/>
      <c r="F15" s="316"/>
      <c r="G15" s="316"/>
      <c r="H15" s="316"/>
      <c r="I15" s="316"/>
      <c r="J15" s="316"/>
      <c r="K15" s="316"/>
      <c r="L15" s="316"/>
      <c r="M15" s="316"/>
      <c r="N15" s="316"/>
      <c r="O15" s="323"/>
      <c r="P15" s="307" t="s">
        <v>342</v>
      </c>
      <c r="Q15" s="307"/>
      <c r="R15" s="307"/>
      <c r="S15" s="307"/>
      <c r="T15" s="307"/>
      <c r="U15" s="307"/>
      <c r="V15" s="307"/>
      <c r="W15" s="307"/>
      <c r="X15" s="307"/>
      <c r="Y15" s="307"/>
      <c r="Z15" s="307"/>
      <c r="AA15" s="307"/>
      <c r="AB15" s="307" t="s">
        <v>343</v>
      </c>
      <c r="AC15" s="307"/>
      <c r="AD15" s="307"/>
      <c r="AE15" s="307"/>
      <c r="AF15" s="307"/>
      <c r="AG15" s="307"/>
      <c r="AH15" s="307"/>
      <c r="AI15" s="307"/>
      <c r="AJ15" s="307"/>
      <c r="AK15" s="307"/>
      <c r="AL15" s="307"/>
      <c r="AM15" s="307"/>
      <c r="AN15" s="307" t="s">
        <v>344</v>
      </c>
      <c r="AO15" s="307"/>
      <c r="AP15" s="307"/>
      <c r="AQ15" s="307"/>
      <c r="AR15" s="307"/>
      <c r="AS15" s="307"/>
      <c r="AT15" s="307"/>
      <c r="AU15" s="307"/>
      <c r="AV15" s="307"/>
      <c r="AW15" s="307"/>
      <c r="AX15" s="307"/>
      <c r="AY15" s="307"/>
      <c r="AZ15" s="290"/>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row>
    <row r="16" spans="1:94" ht="15.75">
      <c r="A16" s="300"/>
      <c r="B16" s="300"/>
      <c r="C16" s="300"/>
      <c r="D16" s="324"/>
      <c r="E16" s="325"/>
      <c r="F16" s="325"/>
      <c r="G16" s="325"/>
      <c r="H16" s="325"/>
      <c r="I16" s="325"/>
      <c r="J16" s="325"/>
      <c r="K16" s="325"/>
      <c r="L16" s="325"/>
      <c r="M16" s="325"/>
      <c r="N16" s="325"/>
      <c r="O16" s="326"/>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290"/>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row>
    <row r="17" spans="1:94" ht="39" customHeight="1">
      <c r="A17" s="300"/>
      <c r="B17" s="300"/>
      <c r="C17" s="300"/>
      <c r="D17" s="307" t="s">
        <v>721</v>
      </c>
      <c r="E17" s="307"/>
      <c r="F17" s="307"/>
      <c r="G17" s="307"/>
      <c r="H17" s="307"/>
      <c r="I17" s="307"/>
      <c r="J17" s="290" t="s">
        <v>112</v>
      </c>
      <c r="K17" s="290"/>
      <c r="L17" s="290"/>
      <c r="M17" s="290"/>
      <c r="N17" s="290"/>
      <c r="O17" s="290"/>
      <c r="P17" s="307" t="s">
        <v>721</v>
      </c>
      <c r="Q17" s="307"/>
      <c r="R17" s="307"/>
      <c r="S17" s="307"/>
      <c r="T17" s="307"/>
      <c r="U17" s="307"/>
      <c r="V17" s="290" t="s">
        <v>812</v>
      </c>
      <c r="W17" s="290"/>
      <c r="X17" s="290"/>
      <c r="Y17" s="290"/>
      <c r="Z17" s="290"/>
      <c r="AA17" s="290"/>
      <c r="AB17" s="307" t="s">
        <v>721</v>
      </c>
      <c r="AC17" s="307"/>
      <c r="AD17" s="307"/>
      <c r="AE17" s="307"/>
      <c r="AF17" s="307"/>
      <c r="AG17" s="307"/>
      <c r="AH17" s="290" t="s">
        <v>257</v>
      </c>
      <c r="AI17" s="290"/>
      <c r="AJ17" s="290"/>
      <c r="AK17" s="290"/>
      <c r="AL17" s="290"/>
      <c r="AM17" s="290"/>
      <c r="AN17" s="307" t="s">
        <v>721</v>
      </c>
      <c r="AO17" s="307"/>
      <c r="AP17" s="307"/>
      <c r="AQ17" s="307"/>
      <c r="AR17" s="307"/>
      <c r="AS17" s="307"/>
      <c r="AT17" s="290" t="s">
        <v>722</v>
      </c>
      <c r="AU17" s="290"/>
      <c r="AV17" s="290"/>
      <c r="AW17" s="290"/>
      <c r="AX17" s="290"/>
      <c r="AY17" s="290"/>
      <c r="AZ17" s="290"/>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6"/>
      <c r="CK17" s="316"/>
      <c r="CL17" s="316"/>
      <c r="CM17" s="316"/>
      <c r="CN17" s="316"/>
      <c r="CO17" s="316"/>
      <c r="CP17" s="316"/>
    </row>
    <row r="18" spans="1:94" ht="54.75" customHeight="1">
      <c r="A18" s="300"/>
      <c r="B18" s="300"/>
      <c r="C18" s="300"/>
      <c r="D18" s="83" t="s">
        <v>605</v>
      </c>
      <c r="E18" s="83" t="s">
        <v>541</v>
      </c>
      <c r="F18" s="83" t="s">
        <v>542</v>
      </c>
      <c r="G18" s="90" t="s">
        <v>869</v>
      </c>
      <c r="H18" s="83" t="s">
        <v>538</v>
      </c>
      <c r="I18" s="83" t="s">
        <v>707</v>
      </c>
      <c r="J18" s="83" t="s">
        <v>605</v>
      </c>
      <c r="K18" s="83" t="s">
        <v>541</v>
      </c>
      <c r="L18" s="83" t="s">
        <v>542</v>
      </c>
      <c r="M18" s="90" t="s">
        <v>869</v>
      </c>
      <c r="N18" s="83" t="s">
        <v>538</v>
      </c>
      <c r="O18" s="83" t="s">
        <v>707</v>
      </c>
      <c r="P18" s="83" t="s">
        <v>605</v>
      </c>
      <c r="Q18" s="83" t="s">
        <v>541</v>
      </c>
      <c r="R18" s="83" t="s">
        <v>542</v>
      </c>
      <c r="S18" s="90" t="s">
        <v>869</v>
      </c>
      <c r="T18" s="83" t="s">
        <v>538</v>
      </c>
      <c r="U18" s="83" t="s">
        <v>707</v>
      </c>
      <c r="V18" s="83" t="s">
        <v>605</v>
      </c>
      <c r="W18" s="83" t="s">
        <v>541</v>
      </c>
      <c r="X18" s="83" t="s">
        <v>542</v>
      </c>
      <c r="Y18" s="90" t="s">
        <v>869</v>
      </c>
      <c r="Z18" s="83" t="s">
        <v>538</v>
      </c>
      <c r="AA18" s="83" t="s">
        <v>707</v>
      </c>
      <c r="AB18" s="83" t="s">
        <v>605</v>
      </c>
      <c r="AC18" s="83" t="s">
        <v>541</v>
      </c>
      <c r="AD18" s="83" t="s">
        <v>542</v>
      </c>
      <c r="AE18" s="90" t="s">
        <v>869</v>
      </c>
      <c r="AF18" s="83" t="s">
        <v>538</v>
      </c>
      <c r="AG18" s="83" t="s">
        <v>707</v>
      </c>
      <c r="AH18" s="83" t="s">
        <v>605</v>
      </c>
      <c r="AI18" s="83" t="s">
        <v>541</v>
      </c>
      <c r="AJ18" s="83" t="s">
        <v>542</v>
      </c>
      <c r="AK18" s="90" t="s">
        <v>869</v>
      </c>
      <c r="AL18" s="83" t="s">
        <v>538</v>
      </c>
      <c r="AM18" s="83" t="s">
        <v>707</v>
      </c>
      <c r="AN18" s="83" t="s">
        <v>605</v>
      </c>
      <c r="AO18" s="83" t="s">
        <v>541</v>
      </c>
      <c r="AP18" s="83" t="s">
        <v>542</v>
      </c>
      <c r="AQ18" s="90" t="s">
        <v>869</v>
      </c>
      <c r="AR18" s="83" t="s">
        <v>538</v>
      </c>
      <c r="AS18" s="83" t="s">
        <v>707</v>
      </c>
      <c r="AT18" s="83" t="s">
        <v>605</v>
      </c>
      <c r="AU18" s="83" t="s">
        <v>541</v>
      </c>
      <c r="AV18" s="83" t="s">
        <v>542</v>
      </c>
      <c r="AW18" s="90" t="s">
        <v>869</v>
      </c>
      <c r="AX18" s="83" t="s">
        <v>538</v>
      </c>
      <c r="AY18" s="83" t="s">
        <v>707</v>
      </c>
      <c r="AZ18" s="290"/>
      <c r="BO18" s="71"/>
      <c r="BP18" s="71"/>
      <c r="BQ18" s="71"/>
      <c r="BR18" s="24"/>
      <c r="BS18" s="24"/>
      <c r="BT18" s="24"/>
      <c r="BU18" s="71"/>
      <c r="BV18" s="71"/>
      <c r="BW18" s="71"/>
      <c r="BX18" s="71"/>
      <c r="BY18" s="24"/>
      <c r="BZ18" s="24"/>
      <c r="CA18" s="24"/>
      <c r="CB18" s="71"/>
      <c r="CC18" s="71"/>
      <c r="CD18" s="71"/>
      <c r="CE18" s="71"/>
      <c r="CF18" s="24"/>
      <c r="CG18" s="24"/>
      <c r="CH18" s="24"/>
      <c r="CI18" s="71"/>
      <c r="CJ18" s="71"/>
      <c r="CK18" s="71"/>
      <c r="CL18" s="71"/>
      <c r="CM18" s="24"/>
      <c r="CN18" s="24"/>
      <c r="CO18" s="24"/>
      <c r="CP18" s="71"/>
    </row>
    <row r="19" spans="1:94" ht="15.75">
      <c r="A19" s="115">
        <v>1</v>
      </c>
      <c r="B19" s="115">
        <v>2</v>
      </c>
      <c r="C19" s="115">
        <v>3</v>
      </c>
      <c r="D19" s="134" t="s">
        <v>650</v>
      </c>
      <c r="E19" s="134" t="s">
        <v>651</v>
      </c>
      <c r="F19" s="134" t="s">
        <v>652</v>
      </c>
      <c r="G19" s="134" t="s">
        <v>653</v>
      </c>
      <c r="H19" s="134" t="s">
        <v>654</v>
      </c>
      <c r="I19" s="134" t="s">
        <v>655</v>
      </c>
      <c r="J19" s="134" t="s">
        <v>735</v>
      </c>
      <c r="K19" s="134" t="s">
        <v>736</v>
      </c>
      <c r="L19" s="134" t="s">
        <v>737</v>
      </c>
      <c r="M19" s="134" t="s">
        <v>738</v>
      </c>
      <c r="N19" s="134" t="s">
        <v>739</v>
      </c>
      <c r="O19" s="134" t="s">
        <v>740</v>
      </c>
      <c r="P19" s="134" t="s">
        <v>759</v>
      </c>
      <c r="Q19" s="134" t="s">
        <v>760</v>
      </c>
      <c r="R19" s="134" t="s">
        <v>761</v>
      </c>
      <c r="S19" s="134" t="s">
        <v>762</v>
      </c>
      <c r="T19" s="134" t="s">
        <v>763</v>
      </c>
      <c r="U19" s="134" t="s">
        <v>764</v>
      </c>
      <c r="V19" s="134" t="s">
        <v>766</v>
      </c>
      <c r="W19" s="134" t="s">
        <v>767</v>
      </c>
      <c r="X19" s="134" t="s">
        <v>768</v>
      </c>
      <c r="Y19" s="134" t="s">
        <v>769</v>
      </c>
      <c r="Z19" s="134" t="s">
        <v>770</v>
      </c>
      <c r="AA19" s="134" t="s">
        <v>771</v>
      </c>
      <c r="AB19" s="134" t="s">
        <v>773</v>
      </c>
      <c r="AC19" s="134" t="s">
        <v>774</v>
      </c>
      <c r="AD19" s="134" t="s">
        <v>831</v>
      </c>
      <c r="AE19" s="134" t="s">
        <v>832</v>
      </c>
      <c r="AF19" s="134" t="s">
        <v>833</v>
      </c>
      <c r="AG19" s="134" t="s">
        <v>834</v>
      </c>
      <c r="AH19" s="134" t="s">
        <v>835</v>
      </c>
      <c r="AI19" s="134" t="s">
        <v>836</v>
      </c>
      <c r="AJ19" s="134" t="s">
        <v>837</v>
      </c>
      <c r="AK19" s="134" t="s">
        <v>838</v>
      </c>
      <c r="AL19" s="134" t="s">
        <v>839</v>
      </c>
      <c r="AM19" s="134" t="s">
        <v>840</v>
      </c>
      <c r="AN19" s="134" t="s">
        <v>841</v>
      </c>
      <c r="AO19" s="134" t="s">
        <v>842</v>
      </c>
      <c r="AP19" s="134" t="s">
        <v>843</v>
      </c>
      <c r="AQ19" s="134" t="s">
        <v>844</v>
      </c>
      <c r="AR19" s="134" t="s">
        <v>845</v>
      </c>
      <c r="AS19" s="134" t="s">
        <v>846</v>
      </c>
      <c r="AT19" s="134" t="s">
        <v>847</v>
      </c>
      <c r="AU19" s="134" t="s">
        <v>848</v>
      </c>
      <c r="AV19" s="134" t="s">
        <v>849</v>
      </c>
      <c r="AW19" s="134" t="s">
        <v>850</v>
      </c>
      <c r="AX19" s="134" t="s">
        <v>851</v>
      </c>
      <c r="AY19" s="134" t="s">
        <v>852</v>
      </c>
      <c r="AZ19" s="134" t="s">
        <v>644</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row>
    <row r="20" spans="1:94" ht="30" customHeight="1">
      <c r="A20" s="153" t="s">
        <v>465</v>
      </c>
      <c r="B20" s="154" t="s">
        <v>466</v>
      </c>
      <c r="C20" s="187"/>
      <c r="D20" s="99"/>
      <c r="E20" s="99"/>
      <c r="F20" s="99"/>
      <c r="G20" s="99"/>
      <c r="H20" s="99"/>
      <c r="I20" s="99"/>
      <c r="J20" s="99"/>
      <c r="K20" s="99"/>
      <c r="L20" s="99"/>
      <c r="M20" s="99"/>
      <c r="N20" s="99"/>
      <c r="O20" s="99"/>
      <c r="P20" s="99"/>
      <c r="Q20" s="212">
        <f>Q21+Q22+Q24+Q23+Q25+Q26</f>
        <v>1.6</v>
      </c>
      <c r="R20" s="99"/>
      <c r="S20" s="212">
        <f>S21+S22+S24+S23+S25+S26</f>
        <v>0</v>
      </c>
      <c r="T20" s="99"/>
      <c r="U20" s="99"/>
      <c r="V20" s="99"/>
      <c r="W20" s="212">
        <f>W21+W22+W24+W23+W25+W26</f>
        <v>0</v>
      </c>
      <c r="X20" s="99"/>
      <c r="Y20" s="212">
        <f>Y21+Y22+Y24+Y23+Y25+Y26</f>
        <v>0</v>
      </c>
      <c r="Z20" s="99"/>
      <c r="AA20" s="99"/>
      <c r="AB20" s="99"/>
      <c r="AC20" s="212">
        <f>AC21+AC22+AC24+AC23+AC25+AC26</f>
        <v>4.83</v>
      </c>
      <c r="AD20" s="99"/>
      <c r="AE20" s="212">
        <f>AE21+AE22+AE24+AE23+AE25+AE26</f>
        <v>1.915</v>
      </c>
      <c r="AF20" s="99"/>
      <c r="AG20" s="99"/>
      <c r="AH20" s="99"/>
      <c r="AI20" s="212">
        <f>AI21+AI22+AI24+AI23+AI25+AI26</f>
        <v>4.83</v>
      </c>
      <c r="AJ20" s="99"/>
      <c r="AK20" s="212">
        <f>AK21+AK22+AK24+AK23+AK25+AK26</f>
        <v>1.915</v>
      </c>
      <c r="AL20" s="99"/>
      <c r="AM20" s="99"/>
      <c r="AN20" s="99"/>
      <c r="AO20" s="212">
        <f>AO21+AO22+AO24+AO23+AO25+AO26</f>
        <v>4.52</v>
      </c>
      <c r="AP20" s="99"/>
      <c r="AQ20" s="212">
        <f>AQ21+AQ22+AQ24+AQ23+AQ25+AQ26</f>
        <v>0</v>
      </c>
      <c r="AR20" s="99"/>
      <c r="AS20" s="99"/>
      <c r="AT20" s="99"/>
      <c r="AU20" s="212">
        <f>AU21+AU22+AU24+AU23+AU25+AU26</f>
        <v>0.8</v>
      </c>
      <c r="AV20" s="99"/>
      <c r="AW20" s="212">
        <f>AW21+AW22+AW24+AW23+AW25+AW26</f>
        <v>3.02</v>
      </c>
      <c r="AX20" s="99"/>
      <c r="AY20" s="99"/>
      <c r="AZ20" s="99"/>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row>
    <row r="21" spans="1:52" s="214" customFormat="1" ht="30" customHeight="1">
      <c r="A21" s="155" t="s">
        <v>467</v>
      </c>
      <c r="B21" s="156" t="s">
        <v>468</v>
      </c>
      <c r="C21" s="182"/>
      <c r="D21" s="201"/>
      <c r="E21" s="201"/>
      <c r="F21" s="201"/>
      <c r="G21" s="201"/>
      <c r="H21" s="201"/>
      <c r="I21" s="201"/>
      <c r="J21" s="201"/>
      <c r="K21" s="201"/>
      <c r="L21" s="201"/>
      <c r="M21" s="201"/>
      <c r="N21" s="201"/>
      <c r="O21" s="201"/>
      <c r="P21" s="201"/>
      <c r="Q21" s="205">
        <f>Q62+Q63+Q64+Q65+Q69+Q66+Q67</f>
        <v>0</v>
      </c>
      <c r="R21" s="201"/>
      <c r="S21" s="205">
        <f>S62+S63+S64+S65+S69+S66+S67</f>
        <v>0</v>
      </c>
      <c r="T21" s="201"/>
      <c r="U21" s="201"/>
      <c r="V21" s="201"/>
      <c r="W21" s="205">
        <f>W62+W63+W64+W65+W69+W66+W67</f>
        <v>0</v>
      </c>
      <c r="X21" s="201"/>
      <c r="Y21" s="205">
        <f>Y62+Y63+Y64+Y65+Y69+Y66+Y67</f>
        <v>0</v>
      </c>
      <c r="Z21" s="201"/>
      <c r="AA21" s="201"/>
      <c r="AB21" s="201"/>
      <c r="AC21" s="205">
        <f>AC62+AC63+AC64+AC65+AC69+AC66+AC67</f>
        <v>3.17</v>
      </c>
      <c r="AD21" s="201"/>
      <c r="AE21" s="205">
        <f>AE62+AE63+AE64+AE65+AE69+AE66+AE67</f>
        <v>1.195</v>
      </c>
      <c r="AF21" s="201"/>
      <c r="AG21" s="201"/>
      <c r="AH21" s="201"/>
      <c r="AI21" s="205">
        <f>AI62+AI63+AI64+AI65+AI69+AI66+AI67</f>
        <v>3.17</v>
      </c>
      <c r="AJ21" s="201"/>
      <c r="AK21" s="205">
        <f>AK62+AK63+AK64+AK65+AK69+AK66+AK67</f>
        <v>1.195</v>
      </c>
      <c r="AL21" s="201"/>
      <c r="AM21" s="201"/>
      <c r="AN21" s="201"/>
      <c r="AO21" s="205">
        <f>AO62+AO63+AO64+AO65+AO69+AO66+AO67</f>
        <v>0</v>
      </c>
      <c r="AP21" s="201"/>
      <c r="AQ21" s="205">
        <f>AQ62+AQ63+AQ64+AQ65+AQ69+AQ66+AQ67</f>
        <v>0</v>
      </c>
      <c r="AR21" s="201"/>
      <c r="AS21" s="201"/>
      <c r="AT21" s="201"/>
      <c r="AU21" s="205">
        <f>AU62+AU63+AU64+AU65+AU69+AU66+AU67</f>
        <v>0.8</v>
      </c>
      <c r="AV21" s="201"/>
      <c r="AW21" s="205">
        <f>AW62+AW63+AW64+AW65+AW69+AW66+AW67</f>
        <v>3.02</v>
      </c>
      <c r="AX21" s="201"/>
      <c r="AY21" s="201"/>
      <c r="AZ21" s="201"/>
    </row>
    <row r="22" spans="1:52" s="217" customFormat="1" ht="39.75" customHeight="1">
      <c r="A22" s="158" t="s">
        <v>469</v>
      </c>
      <c r="B22" s="159" t="s">
        <v>470</v>
      </c>
      <c r="C22" s="180"/>
      <c r="D22" s="202"/>
      <c r="E22" s="202"/>
      <c r="F22" s="202"/>
      <c r="G22" s="202"/>
      <c r="H22" s="202"/>
      <c r="I22" s="202"/>
      <c r="J22" s="202"/>
      <c r="K22" s="202"/>
      <c r="L22" s="202"/>
      <c r="M22" s="202"/>
      <c r="N22" s="202"/>
      <c r="O22" s="202"/>
      <c r="P22" s="202"/>
      <c r="Q22" s="207">
        <f>Q73+Q75+Q76+Q77+Q78+Q79+Q80+Q81+Q84+Q107+Q108+Q109+Q111</f>
        <v>1.6</v>
      </c>
      <c r="R22" s="202"/>
      <c r="S22" s="207">
        <f>S73+S75+S76+S77+S78+S79+S80+S81+S84+S107+S108+S109+S111</f>
        <v>0</v>
      </c>
      <c r="T22" s="202"/>
      <c r="U22" s="202"/>
      <c r="V22" s="202"/>
      <c r="W22" s="207">
        <f>W73+W75+W76+W77+W78+W79+W80+W81+W84+W107+W108+W109+W111</f>
        <v>0</v>
      </c>
      <c r="X22" s="202"/>
      <c r="Y22" s="207">
        <f>Y73+Y75+Y76+Y77+Y78+Y79+Y80+Y81+Y84+Y107+Y108+Y109+Y111</f>
        <v>0</v>
      </c>
      <c r="Z22" s="202"/>
      <c r="AA22" s="202"/>
      <c r="AB22" s="202"/>
      <c r="AC22" s="207">
        <f>AC73+AC75+AC76+AC77+AC78+AC79+AC80+AC81+AC84+AC107+AC108+AC109+AC111</f>
        <v>1.26</v>
      </c>
      <c r="AD22" s="202"/>
      <c r="AE22" s="207">
        <f>AE73+AE75+AE76+AE77+AE78+AE79+AE80+AE81+AE84+AE107+AE108+AE109+AE111</f>
        <v>0.72</v>
      </c>
      <c r="AF22" s="202"/>
      <c r="AG22" s="202"/>
      <c r="AH22" s="202"/>
      <c r="AI22" s="207">
        <f>AI73+AI75+AI76+AI77+AI78+AI79+AI80+AI81+AI84+AI107+AI108+AI109+AI111</f>
        <v>1.26</v>
      </c>
      <c r="AJ22" s="202"/>
      <c r="AK22" s="207">
        <f>AK73+AK75+AK76+AK77+AK78+AK79+AK80+AK81+AK84+AK107+AK108+AK109+AK111</f>
        <v>0.72</v>
      </c>
      <c r="AL22" s="202"/>
      <c r="AM22" s="202"/>
      <c r="AN22" s="202"/>
      <c r="AO22" s="207">
        <f>AO73+AO75+AO76+AO77+AO78+AO79+AO80+AO81+AO84+AO107+AO108+AO109+AO111</f>
        <v>0.8</v>
      </c>
      <c r="AP22" s="202"/>
      <c r="AQ22" s="207">
        <f>AQ73+AQ75+AQ76+AQ77+AQ78+AQ79+AQ80+AQ81+AQ84+AQ107+AQ108+AQ109+AQ111</f>
        <v>0</v>
      </c>
      <c r="AR22" s="202"/>
      <c r="AS22" s="202"/>
      <c r="AT22" s="202"/>
      <c r="AU22" s="207">
        <f>AU73+AU75+AU76+AU77+AU78+AU79+AU80+AU81+AU84+AU107+AU108+AU109+AU111</f>
        <v>0</v>
      </c>
      <c r="AV22" s="202"/>
      <c r="AW22" s="207">
        <f>AW73+AW75+AW76+AW77+AW78+AW79+AW80+AW81+AW84+AW107+AW108+AW109+AW111</f>
        <v>0</v>
      </c>
      <c r="AX22" s="202"/>
      <c r="AY22" s="202"/>
      <c r="AZ22" s="202"/>
    </row>
    <row r="23" spans="1:52" ht="60" customHeight="1">
      <c r="A23" s="161" t="s">
        <v>471</v>
      </c>
      <c r="B23" s="162" t="s">
        <v>472</v>
      </c>
      <c r="C23" s="188"/>
      <c r="D23" s="99"/>
      <c r="E23" s="99"/>
      <c r="F23" s="99"/>
      <c r="G23" s="99"/>
      <c r="H23" s="99"/>
      <c r="I23" s="99"/>
      <c r="J23" s="99"/>
      <c r="K23" s="99"/>
      <c r="L23" s="99"/>
      <c r="M23" s="99"/>
      <c r="N23" s="99"/>
      <c r="O23" s="99"/>
      <c r="P23" s="99"/>
      <c r="Q23" s="242"/>
      <c r="R23" s="99"/>
      <c r="S23" s="242"/>
      <c r="T23" s="99"/>
      <c r="U23" s="99"/>
      <c r="V23" s="99"/>
      <c r="W23" s="242"/>
      <c r="X23" s="99"/>
      <c r="Y23" s="242"/>
      <c r="Z23" s="99"/>
      <c r="AA23" s="99"/>
      <c r="AB23" s="99"/>
      <c r="AC23" s="242"/>
      <c r="AD23" s="99"/>
      <c r="AE23" s="242"/>
      <c r="AF23" s="99"/>
      <c r="AG23" s="99"/>
      <c r="AH23" s="99"/>
      <c r="AI23" s="242"/>
      <c r="AJ23" s="99"/>
      <c r="AK23" s="242"/>
      <c r="AL23" s="99"/>
      <c r="AM23" s="99"/>
      <c r="AN23" s="99"/>
      <c r="AO23" s="242"/>
      <c r="AP23" s="99"/>
      <c r="AQ23" s="242"/>
      <c r="AR23" s="99"/>
      <c r="AS23" s="99"/>
      <c r="AT23" s="99"/>
      <c r="AU23" s="242"/>
      <c r="AV23" s="99"/>
      <c r="AW23" s="242"/>
      <c r="AX23" s="99"/>
      <c r="AY23" s="99"/>
      <c r="AZ23" s="99"/>
    </row>
    <row r="24" spans="1:52" s="215" customFormat="1" ht="42.75" customHeight="1">
      <c r="A24" s="164" t="s">
        <v>473</v>
      </c>
      <c r="B24" s="165" t="s">
        <v>474</v>
      </c>
      <c r="C24" s="189"/>
      <c r="D24" s="203"/>
      <c r="E24" s="203"/>
      <c r="F24" s="203"/>
      <c r="G24" s="203"/>
      <c r="H24" s="203"/>
      <c r="I24" s="203"/>
      <c r="J24" s="203"/>
      <c r="K24" s="203"/>
      <c r="L24" s="203"/>
      <c r="M24" s="203"/>
      <c r="N24" s="203"/>
      <c r="O24" s="203"/>
      <c r="P24" s="203"/>
      <c r="Q24" s="210">
        <f>Q139+Q140+Q141+Q142+Q143</f>
        <v>0</v>
      </c>
      <c r="R24" s="203"/>
      <c r="S24" s="210">
        <f>S139+S140+S141+S142+S143</f>
        <v>0</v>
      </c>
      <c r="T24" s="203"/>
      <c r="U24" s="203"/>
      <c r="V24" s="203"/>
      <c r="W24" s="210">
        <f>W139+W140+W141+W142+W143</f>
        <v>0</v>
      </c>
      <c r="X24" s="203"/>
      <c r="Y24" s="210">
        <f>Y139+Y140+Y141+Y142+Y143</f>
        <v>0</v>
      </c>
      <c r="Z24" s="203"/>
      <c r="AA24" s="203"/>
      <c r="AB24" s="203"/>
      <c r="AC24" s="210">
        <f>AC139+AC140+AC141+AC142+AC143</f>
        <v>0.4</v>
      </c>
      <c r="AD24" s="203"/>
      <c r="AE24" s="210">
        <f>AE139+AE140+AE141+AE142+AE143</f>
        <v>0</v>
      </c>
      <c r="AF24" s="203"/>
      <c r="AG24" s="203"/>
      <c r="AH24" s="203"/>
      <c r="AI24" s="210">
        <f>AI139+AI140+AI141+AI142+AI143</f>
        <v>0.4</v>
      </c>
      <c r="AJ24" s="203"/>
      <c r="AK24" s="210">
        <f>AK139+AK140+AK141+AK142+AK143</f>
        <v>0</v>
      </c>
      <c r="AL24" s="203"/>
      <c r="AM24" s="203"/>
      <c r="AN24" s="203"/>
      <c r="AO24" s="210">
        <f>AO139+AO140+AO141+AO142+AO143</f>
        <v>3.7199999999999998</v>
      </c>
      <c r="AP24" s="203"/>
      <c r="AQ24" s="210">
        <f>AQ139+AQ140+AQ141+AQ142+AQ143</f>
        <v>0</v>
      </c>
      <c r="AR24" s="203"/>
      <c r="AS24" s="203"/>
      <c r="AT24" s="203"/>
      <c r="AU24" s="210">
        <f>AU139+AU140+AU141+AU142+AU143</f>
        <v>0</v>
      </c>
      <c r="AV24" s="203"/>
      <c r="AW24" s="210">
        <f>AW139+AW140+AW141+AW142+AW143</f>
        <v>0</v>
      </c>
      <c r="AX24" s="203"/>
      <c r="AY24" s="203"/>
      <c r="AZ24" s="203"/>
    </row>
    <row r="25" spans="1:52" ht="39.75" customHeight="1">
      <c r="A25" s="170" t="s">
        <v>475</v>
      </c>
      <c r="B25" s="171" t="s">
        <v>476</v>
      </c>
      <c r="C25" s="190"/>
      <c r="D25" s="99"/>
      <c r="E25" s="99"/>
      <c r="F25" s="99"/>
      <c r="G25" s="99"/>
      <c r="H25" s="99"/>
      <c r="I25" s="99"/>
      <c r="J25" s="99"/>
      <c r="K25" s="99"/>
      <c r="L25" s="99"/>
      <c r="M25" s="99"/>
      <c r="N25" s="99"/>
      <c r="O25" s="99"/>
      <c r="P25" s="99"/>
      <c r="Q25" s="243"/>
      <c r="R25" s="99"/>
      <c r="S25" s="243"/>
      <c r="T25" s="99"/>
      <c r="U25" s="99"/>
      <c r="V25" s="99"/>
      <c r="W25" s="243"/>
      <c r="X25" s="99"/>
      <c r="Y25" s="243"/>
      <c r="Z25" s="99"/>
      <c r="AA25" s="99"/>
      <c r="AB25" s="99"/>
      <c r="AC25" s="243"/>
      <c r="AD25" s="99"/>
      <c r="AE25" s="243"/>
      <c r="AF25" s="99"/>
      <c r="AG25" s="99"/>
      <c r="AH25" s="99"/>
      <c r="AI25" s="243"/>
      <c r="AJ25" s="99"/>
      <c r="AK25" s="243"/>
      <c r="AL25" s="99"/>
      <c r="AM25" s="99"/>
      <c r="AN25" s="99"/>
      <c r="AO25" s="243"/>
      <c r="AP25" s="99"/>
      <c r="AQ25" s="243"/>
      <c r="AR25" s="99"/>
      <c r="AS25" s="99"/>
      <c r="AT25" s="99"/>
      <c r="AU25" s="243"/>
      <c r="AV25" s="99"/>
      <c r="AW25" s="243"/>
      <c r="AX25" s="99"/>
      <c r="AY25" s="99"/>
      <c r="AZ25" s="99"/>
    </row>
    <row r="26" spans="1:52" s="216" customFormat="1" ht="39.75" customHeight="1">
      <c r="A26" s="167" t="s">
        <v>477</v>
      </c>
      <c r="B26" s="168" t="s">
        <v>481</v>
      </c>
      <c r="C26" s="186"/>
      <c r="D26" s="204"/>
      <c r="E26" s="204"/>
      <c r="F26" s="204"/>
      <c r="G26" s="204"/>
      <c r="H26" s="204"/>
      <c r="I26" s="204"/>
      <c r="J26" s="204"/>
      <c r="K26" s="204"/>
      <c r="L26" s="204"/>
      <c r="M26" s="204"/>
      <c r="N26" s="204"/>
      <c r="O26" s="204"/>
      <c r="P26" s="204"/>
      <c r="Q26" s="211">
        <f>Q149+Q150+Q151</f>
        <v>0</v>
      </c>
      <c r="R26" s="204"/>
      <c r="S26" s="211">
        <f>S149+S150+S151</f>
        <v>0</v>
      </c>
      <c r="T26" s="204"/>
      <c r="U26" s="204"/>
      <c r="V26" s="204"/>
      <c r="W26" s="211">
        <f>W149+W150+W151</f>
        <v>0</v>
      </c>
      <c r="X26" s="204"/>
      <c r="Y26" s="211">
        <f>Y149+Y150+Y151</f>
        <v>0</v>
      </c>
      <c r="Z26" s="204"/>
      <c r="AA26" s="204"/>
      <c r="AB26" s="204"/>
      <c r="AC26" s="211">
        <f>AC149+AC150+AC151</f>
        <v>0</v>
      </c>
      <c r="AD26" s="204"/>
      <c r="AE26" s="211">
        <f>AE149+AE150+AE151</f>
        <v>0</v>
      </c>
      <c r="AF26" s="204"/>
      <c r="AG26" s="204"/>
      <c r="AH26" s="204"/>
      <c r="AI26" s="211">
        <f>AI149+AI150+AI151</f>
        <v>0</v>
      </c>
      <c r="AJ26" s="204"/>
      <c r="AK26" s="211">
        <f>AK149+AK150+AK151</f>
        <v>0</v>
      </c>
      <c r="AL26" s="204"/>
      <c r="AM26" s="204"/>
      <c r="AN26" s="204"/>
      <c r="AO26" s="211">
        <f>AO149+AO150+AO151</f>
        <v>0</v>
      </c>
      <c r="AP26" s="204"/>
      <c r="AQ26" s="211">
        <f>AQ149+AQ150+AQ151</f>
        <v>0</v>
      </c>
      <c r="AR26" s="204"/>
      <c r="AS26" s="204"/>
      <c r="AT26" s="204"/>
      <c r="AU26" s="211">
        <f>AU149+AU150+AU151</f>
        <v>0</v>
      </c>
      <c r="AV26" s="204"/>
      <c r="AW26" s="211">
        <f>AW149+AW150+AW151</f>
        <v>0</v>
      </c>
      <c r="AX26" s="204"/>
      <c r="AY26" s="204"/>
      <c r="AZ26" s="204"/>
    </row>
    <row r="27" spans="1:52" ht="30" customHeight="1">
      <c r="A27" s="153"/>
      <c r="B27" s="154"/>
      <c r="C27" s="187"/>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row>
    <row r="28" spans="1:52" ht="30" customHeight="1">
      <c r="A28" s="153" t="s">
        <v>326</v>
      </c>
      <c r="B28" s="154" t="s">
        <v>358</v>
      </c>
      <c r="C28" s="187"/>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row>
    <row r="29" spans="1:52" ht="30" customHeight="1">
      <c r="A29" s="153" t="s">
        <v>327</v>
      </c>
      <c r="B29" s="154" t="s">
        <v>482</v>
      </c>
      <c r="C29" s="187"/>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row>
    <row r="30" spans="1:52" ht="39.75" customHeight="1">
      <c r="A30" s="153" t="s">
        <v>329</v>
      </c>
      <c r="B30" s="154" t="s">
        <v>483</v>
      </c>
      <c r="C30" s="187"/>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row>
    <row r="31" spans="1:52" ht="9" customHeight="1" hidden="1" outlineLevel="1">
      <c r="A31" s="153" t="s">
        <v>359</v>
      </c>
      <c r="B31" s="154" t="s">
        <v>484</v>
      </c>
      <c r="C31" s="187"/>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row>
    <row r="32" spans="1:52" ht="9" customHeight="1" hidden="1" outlineLevel="1">
      <c r="A32" s="153" t="s">
        <v>360</v>
      </c>
      <c r="B32" s="154" t="s">
        <v>485</v>
      </c>
      <c r="C32" s="187"/>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row>
    <row r="33" spans="1:52" ht="9" customHeight="1" hidden="1" outlineLevel="1">
      <c r="A33" s="153" t="s">
        <v>361</v>
      </c>
      <c r="B33" s="154" t="s">
        <v>486</v>
      </c>
      <c r="C33" s="187"/>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row>
    <row r="34" spans="1:52" ht="9" customHeight="1" hidden="1" outlineLevel="1">
      <c r="A34" s="155" t="s">
        <v>361</v>
      </c>
      <c r="B34" s="156" t="s">
        <v>487</v>
      </c>
      <c r="C34" s="182"/>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row>
    <row r="35" spans="1:52" ht="9" customHeight="1" hidden="1" outlineLevel="1">
      <c r="A35" s="155" t="s">
        <v>361</v>
      </c>
      <c r="B35" s="156" t="s">
        <v>487</v>
      </c>
      <c r="C35" s="182"/>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row>
    <row r="36" spans="1:52" ht="9" customHeight="1" hidden="1" outlineLevel="1">
      <c r="A36" s="155" t="s">
        <v>536</v>
      </c>
      <c r="B36" s="156" t="s">
        <v>536</v>
      </c>
      <c r="C36" s="182"/>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row>
    <row r="37" spans="1:52" ht="39.75" customHeight="1" collapsed="1">
      <c r="A37" s="153" t="s">
        <v>330</v>
      </c>
      <c r="B37" s="154" t="s">
        <v>488</v>
      </c>
      <c r="C37" s="187"/>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row>
    <row r="38" spans="1:52" ht="9" customHeight="1" hidden="1" outlineLevel="1">
      <c r="A38" s="153" t="s">
        <v>363</v>
      </c>
      <c r="B38" s="154" t="s">
        <v>489</v>
      </c>
      <c r="C38" s="187"/>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row>
    <row r="39" spans="1:52" ht="9" customHeight="1" hidden="1" outlineLevel="1">
      <c r="A39" s="155" t="s">
        <v>363</v>
      </c>
      <c r="B39" s="156" t="s">
        <v>487</v>
      </c>
      <c r="C39" s="182"/>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row>
    <row r="40" spans="1:52" ht="9" customHeight="1" hidden="1" outlineLevel="1">
      <c r="A40" s="155" t="s">
        <v>363</v>
      </c>
      <c r="B40" s="156" t="s">
        <v>487</v>
      </c>
      <c r="C40" s="182"/>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row>
    <row r="41" spans="1:52" ht="9" customHeight="1" hidden="1" outlineLevel="1">
      <c r="A41" s="155" t="s">
        <v>536</v>
      </c>
      <c r="B41" s="156" t="s">
        <v>536</v>
      </c>
      <c r="C41" s="182"/>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row>
    <row r="42" spans="1:52" ht="9" customHeight="1" hidden="1" outlineLevel="1">
      <c r="A42" s="153" t="s">
        <v>364</v>
      </c>
      <c r="B42" s="154" t="s">
        <v>490</v>
      </c>
      <c r="C42" s="187"/>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row>
    <row r="43" spans="1:52" ht="9" customHeight="1" hidden="1" outlineLevel="1">
      <c r="A43" s="155" t="s">
        <v>364</v>
      </c>
      <c r="B43" s="156" t="s">
        <v>487</v>
      </c>
      <c r="C43" s="182"/>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row>
    <row r="44" spans="1:52" ht="9" customHeight="1" hidden="1" outlineLevel="1">
      <c r="A44" s="155" t="s">
        <v>364</v>
      </c>
      <c r="B44" s="156" t="s">
        <v>487</v>
      </c>
      <c r="C44" s="182"/>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row>
    <row r="45" spans="1:52" ht="9" customHeight="1" hidden="1" outlineLevel="1">
      <c r="A45" s="155" t="s">
        <v>536</v>
      </c>
      <c r="B45" s="156" t="s">
        <v>536</v>
      </c>
      <c r="C45" s="182"/>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row>
    <row r="46" spans="1:52" ht="39.75" customHeight="1" collapsed="1">
      <c r="A46" s="153" t="s">
        <v>331</v>
      </c>
      <c r="B46" s="154" t="s">
        <v>491</v>
      </c>
      <c r="C46" s="187"/>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row>
    <row r="47" spans="1:52" ht="9" customHeight="1" hidden="1" outlineLevel="1">
      <c r="A47" s="153" t="s">
        <v>367</v>
      </c>
      <c r="B47" s="154" t="s">
        <v>492</v>
      </c>
      <c r="C47" s="187"/>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row>
    <row r="48" spans="1:52" ht="9" customHeight="1" hidden="1" outlineLevel="1">
      <c r="A48" s="153" t="s">
        <v>367</v>
      </c>
      <c r="B48" s="154" t="s">
        <v>493</v>
      </c>
      <c r="C48" s="187"/>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row>
    <row r="49" spans="1:52" ht="9" customHeight="1" hidden="1" outlineLevel="1">
      <c r="A49" s="155" t="s">
        <v>367</v>
      </c>
      <c r="B49" s="156" t="s">
        <v>487</v>
      </c>
      <c r="C49" s="182"/>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row>
    <row r="50" spans="1:52" ht="9" customHeight="1" hidden="1" outlineLevel="1">
      <c r="A50" s="155" t="s">
        <v>367</v>
      </c>
      <c r="B50" s="156" t="s">
        <v>487</v>
      </c>
      <c r="C50" s="182"/>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row>
    <row r="51" spans="1:52" ht="9" customHeight="1" hidden="1" outlineLevel="1">
      <c r="A51" s="155" t="s">
        <v>536</v>
      </c>
      <c r="B51" s="156" t="s">
        <v>536</v>
      </c>
      <c r="C51" s="182"/>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row>
    <row r="52" spans="1:52" ht="9" customHeight="1" hidden="1" outlineLevel="1">
      <c r="A52" s="153" t="s">
        <v>367</v>
      </c>
      <c r="B52" s="154" t="s">
        <v>494</v>
      </c>
      <c r="C52" s="187"/>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row>
    <row r="53" spans="1:52" ht="9" customHeight="1" hidden="1" outlineLevel="1">
      <c r="A53" s="155" t="s">
        <v>367</v>
      </c>
      <c r="B53" s="156" t="s">
        <v>487</v>
      </c>
      <c r="C53" s="182"/>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row>
    <row r="54" spans="1:52" ht="9" customHeight="1" hidden="1" outlineLevel="1">
      <c r="A54" s="155" t="s">
        <v>367</v>
      </c>
      <c r="B54" s="156" t="s">
        <v>487</v>
      </c>
      <c r="C54" s="182"/>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row>
    <row r="55" spans="1:52" ht="9" customHeight="1" hidden="1" outlineLevel="1">
      <c r="A55" s="155" t="s">
        <v>536</v>
      </c>
      <c r="B55" s="156" t="s">
        <v>536</v>
      </c>
      <c r="C55" s="182"/>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row>
    <row r="56" spans="1:52" ht="9" customHeight="1" hidden="1" outlineLevel="1">
      <c r="A56" s="153" t="s">
        <v>367</v>
      </c>
      <c r="B56" s="154" t="s">
        <v>495</v>
      </c>
      <c r="C56" s="187"/>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row>
    <row r="57" spans="1:52" ht="9" customHeight="1" hidden="1" outlineLevel="1">
      <c r="A57" s="155" t="s">
        <v>367</v>
      </c>
      <c r="B57" s="156" t="s">
        <v>487</v>
      </c>
      <c r="C57" s="182"/>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row>
    <row r="58" spans="1:52" ht="9" customHeight="1" hidden="1" outlineLevel="1">
      <c r="A58" s="155" t="s">
        <v>367</v>
      </c>
      <c r="B58" s="156" t="s">
        <v>487</v>
      </c>
      <c r="C58" s="182"/>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row>
    <row r="59" spans="1:52" ht="9" customHeight="1" hidden="1" outlineLevel="1">
      <c r="A59" s="155" t="s">
        <v>536</v>
      </c>
      <c r="B59" s="156" t="s">
        <v>536</v>
      </c>
      <c r="C59" s="182"/>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row>
    <row r="60" spans="1:52" ht="69" customHeight="1" collapsed="1">
      <c r="A60" s="153" t="s">
        <v>332</v>
      </c>
      <c r="B60" s="154" t="s">
        <v>496</v>
      </c>
      <c r="C60" s="187"/>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row>
    <row r="61" spans="1:52" ht="60" customHeight="1">
      <c r="A61" s="153" t="s">
        <v>371</v>
      </c>
      <c r="B61" s="154" t="s">
        <v>497</v>
      </c>
      <c r="C61" s="187"/>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row>
    <row r="62" spans="1:52" s="214" customFormat="1" ht="30" customHeight="1">
      <c r="A62" s="155" t="s">
        <v>371</v>
      </c>
      <c r="B62" s="156" t="s">
        <v>275</v>
      </c>
      <c r="C62" s="182" t="s">
        <v>776</v>
      </c>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v>4</v>
      </c>
      <c r="AC62" s="201">
        <v>0.25</v>
      </c>
      <c r="AD62" s="201"/>
      <c r="AE62" s="201"/>
      <c r="AF62" s="201"/>
      <c r="AG62" s="201"/>
      <c r="AH62" s="201">
        <v>4</v>
      </c>
      <c r="AI62" s="201">
        <v>0.25</v>
      </c>
      <c r="AJ62" s="201"/>
      <c r="AK62" s="201"/>
      <c r="AL62" s="201"/>
      <c r="AM62" s="201"/>
      <c r="AN62" s="201"/>
      <c r="AO62" s="201"/>
      <c r="AP62" s="201"/>
      <c r="AQ62" s="201"/>
      <c r="AR62" s="201"/>
      <c r="AS62" s="201"/>
      <c r="AT62" s="201">
        <v>4</v>
      </c>
      <c r="AU62" s="205">
        <v>0.4</v>
      </c>
      <c r="AV62" s="201"/>
      <c r="AW62" s="205">
        <v>1.4</v>
      </c>
      <c r="AX62" s="201"/>
      <c r="AY62" s="201"/>
      <c r="AZ62" s="201"/>
    </row>
    <row r="63" spans="1:52" s="214" customFormat="1" ht="30" customHeight="1">
      <c r="A63" s="155" t="s">
        <v>371</v>
      </c>
      <c r="B63" s="156" t="s">
        <v>276</v>
      </c>
      <c r="C63" s="182" t="s">
        <v>777</v>
      </c>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v>2</v>
      </c>
      <c r="AC63" s="205">
        <v>0.4</v>
      </c>
      <c r="AD63" s="201"/>
      <c r="AE63" s="201"/>
      <c r="AF63" s="201"/>
      <c r="AG63" s="201"/>
      <c r="AH63" s="201">
        <v>3</v>
      </c>
      <c r="AI63" s="205">
        <v>0.4</v>
      </c>
      <c r="AJ63" s="201"/>
      <c r="AK63" s="201"/>
      <c r="AL63" s="201"/>
      <c r="AM63" s="201"/>
      <c r="AN63" s="201"/>
      <c r="AO63" s="201"/>
      <c r="AP63" s="201"/>
      <c r="AQ63" s="201"/>
      <c r="AR63" s="201"/>
      <c r="AS63" s="201"/>
      <c r="AT63" s="201"/>
      <c r="AU63" s="201"/>
      <c r="AV63" s="201"/>
      <c r="AW63" s="201"/>
      <c r="AX63" s="201"/>
      <c r="AY63" s="201"/>
      <c r="AZ63" s="201"/>
    </row>
    <row r="64" spans="1:52" s="214" customFormat="1" ht="39.75" customHeight="1">
      <c r="A64" s="155" t="s">
        <v>371</v>
      </c>
      <c r="B64" s="156" t="s">
        <v>278</v>
      </c>
      <c r="C64" s="182" t="s">
        <v>778</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v>3</v>
      </c>
      <c r="AC64" s="201"/>
      <c r="AD64" s="201"/>
      <c r="AE64" s="205">
        <v>1.195</v>
      </c>
      <c r="AF64" s="201"/>
      <c r="AG64" s="201"/>
      <c r="AH64" s="201">
        <v>3</v>
      </c>
      <c r="AI64" s="201"/>
      <c r="AJ64" s="201"/>
      <c r="AK64" s="205">
        <v>1.195</v>
      </c>
      <c r="AL64" s="201"/>
      <c r="AM64" s="201"/>
      <c r="AN64" s="201"/>
      <c r="AO64" s="201"/>
      <c r="AP64" s="201"/>
      <c r="AQ64" s="201"/>
      <c r="AR64" s="201"/>
      <c r="AS64" s="201"/>
      <c r="AT64" s="201"/>
      <c r="AU64" s="201"/>
      <c r="AV64" s="201"/>
      <c r="AW64" s="201"/>
      <c r="AX64" s="201"/>
      <c r="AY64" s="201"/>
      <c r="AZ64" s="201"/>
    </row>
    <row r="65" spans="1:52" s="214" customFormat="1" ht="39.75" customHeight="1">
      <c r="A65" s="155" t="s">
        <v>371</v>
      </c>
      <c r="B65" s="156" t="s">
        <v>277</v>
      </c>
      <c r="C65" s="182" t="s">
        <v>779</v>
      </c>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v>3</v>
      </c>
      <c r="AC65" s="201">
        <v>1.26</v>
      </c>
      <c r="AD65" s="201"/>
      <c r="AE65" s="201"/>
      <c r="AF65" s="201"/>
      <c r="AG65" s="201"/>
      <c r="AH65" s="201">
        <v>4</v>
      </c>
      <c r="AI65" s="201">
        <v>1.26</v>
      </c>
      <c r="AJ65" s="201"/>
      <c r="AK65" s="201"/>
      <c r="AL65" s="201"/>
      <c r="AM65" s="201"/>
      <c r="AN65" s="201"/>
      <c r="AO65" s="201"/>
      <c r="AP65" s="201"/>
      <c r="AQ65" s="201"/>
      <c r="AR65" s="201"/>
      <c r="AS65" s="201"/>
      <c r="AT65" s="201"/>
      <c r="AU65" s="201"/>
      <c r="AV65" s="201"/>
      <c r="AW65" s="201"/>
      <c r="AX65" s="201"/>
      <c r="AY65" s="201"/>
      <c r="AZ65" s="201"/>
    </row>
    <row r="66" spans="1:52" s="214" customFormat="1" ht="39.75" customHeight="1">
      <c r="A66" s="155" t="s">
        <v>371</v>
      </c>
      <c r="B66" s="156" t="s">
        <v>801</v>
      </c>
      <c r="C66" s="182" t="s">
        <v>803</v>
      </c>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v>4</v>
      </c>
      <c r="AU66" s="205">
        <v>0.4</v>
      </c>
      <c r="AV66" s="201"/>
      <c r="AW66" s="201">
        <v>1.62</v>
      </c>
      <c r="AX66" s="201"/>
      <c r="AY66" s="201"/>
      <c r="AZ66" s="201"/>
    </row>
    <row r="67" spans="1:52" s="214" customFormat="1" ht="39.75" customHeight="1">
      <c r="A67" s="155" t="s">
        <v>371</v>
      </c>
      <c r="B67" s="156" t="s">
        <v>804</v>
      </c>
      <c r="C67" s="182" t="s">
        <v>802</v>
      </c>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v>4</v>
      </c>
      <c r="AU67" s="201"/>
      <c r="AV67" s="201"/>
      <c r="AW67" s="201"/>
      <c r="AX67" s="201"/>
      <c r="AY67" s="201"/>
      <c r="AZ67" s="201"/>
    </row>
    <row r="68" spans="1:52" ht="69" customHeight="1">
      <c r="A68" s="153" t="s">
        <v>372</v>
      </c>
      <c r="B68" s="154" t="s">
        <v>498</v>
      </c>
      <c r="C68" s="187"/>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row>
    <row r="69" spans="1:52" s="214" customFormat="1" ht="39.75" customHeight="1">
      <c r="A69" s="155" t="s">
        <v>372</v>
      </c>
      <c r="B69" s="156" t="s">
        <v>280</v>
      </c>
      <c r="C69" s="182" t="s">
        <v>780</v>
      </c>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v>4</v>
      </c>
      <c r="AC69" s="201">
        <v>1.26</v>
      </c>
      <c r="AD69" s="201"/>
      <c r="AE69" s="201"/>
      <c r="AF69" s="201"/>
      <c r="AG69" s="201"/>
      <c r="AH69" s="201">
        <v>4</v>
      </c>
      <c r="AI69" s="201">
        <v>1.26</v>
      </c>
      <c r="AJ69" s="201"/>
      <c r="AK69" s="201"/>
      <c r="AL69" s="201"/>
      <c r="AM69" s="201"/>
      <c r="AN69" s="201"/>
      <c r="AO69" s="201"/>
      <c r="AP69" s="201"/>
      <c r="AQ69" s="201"/>
      <c r="AR69" s="201"/>
      <c r="AS69" s="201"/>
      <c r="AT69" s="201"/>
      <c r="AU69" s="201"/>
      <c r="AV69" s="201"/>
      <c r="AW69" s="201"/>
      <c r="AX69" s="201"/>
      <c r="AY69" s="201"/>
      <c r="AZ69" s="201"/>
    </row>
    <row r="70" spans="1:52" ht="39.75" customHeight="1">
      <c r="A70" s="153" t="s">
        <v>328</v>
      </c>
      <c r="B70" s="154" t="s">
        <v>499</v>
      </c>
      <c r="C70" s="187"/>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row>
    <row r="71" spans="1:52" ht="60" customHeight="1">
      <c r="A71" s="153" t="s">
        <v>333</v>
      </c>
      <c r="B71" s="154" t="s">
        <v>500</v>
      </c>
      <c r="C71" s="187"/>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row>
    <row r="72" spans="1:52" ht="39.75" customHeight="1">
      <c r="A72" s="153" t="s">
        <v>382</v>
      </c>
      <c r="B72" s="154" t="s">
        <v>501</v>
      </c>
      <c r="C72" s="187"/>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row>
    <row r="73" spans="1:52" s="217" customFormat="1" ht="30" customHeight="1">
      <c r="A73" s="158" t="s">
        <v>382</v>
      </c>
      <c r="B73" s="159" t="s">
        <v>281</v>
      </c>
      <c r="C73" s="180" t="s">
        <v>781</v>
      </c>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v>2</v>
      </c>
      <c r="AC73" s="202"/>
      <c r="AD73" s="202"/>
      <c r="AE73" s="202"/>
      <c r="AF73" s="202"/>
      <c r="AG73" s="202"/>
      <c r="AH73" s="202">
        <v>4</v>
      </c>
      <c r="AI73" s="202"/>
      <c r="AJ73" s="202"/>
      <c r="AK73" s="202"/>
      <c r="AL73" s="202"/>
      <c r="AM73" s="202"/>
      <c r="AN73" s="202"/>
      <c r="AO73" s="202"/>
      <c r="AP73" s="202"/>
      <c r="AQ73" s="202"/>
      <c r="AR73" s="202"/>
      <c r="AS73" s="202"/>
      <c r="AT73" s="202"/>
      <c r="AU73" s="202"/>
      <c r="AV73" s="202"/>
      <c r="AW73" s="202"/>
      <c r="AX73" s="202"/>
      <c r="AY73" s="202"/>
      <c r="AZ73" s="202"/>
    </row>
    <row r="74" spans="1:52" ht="60" customHeight="1">
      <c r="A74" s="153" t="s">
        <v>383</v>
      </c>
      <c r="B74" s="154" t="s">
        <v>502</v>
      </c>
      <c r="C74" s="187"/>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row>
    <row r="75" spans="1:52" s="217" customFormat="1" ht="39.75" customHeight="1">
      <c r="A75" s="158" t="s">
        <v>383</v>
      </c>
      <c r="B75" s="159" t="s">
        <v>283</v>
      </c>
      <c r="C75" s="180" t="s">
        <v>782</v>
      </c>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v>4</v>
      </c>
      <c r="AO75" s="202"/>
      <c r="AP75" s="202"/>
      <c r="AQ75" s="202"/>
      <c r="AR75" s="202"/>
      <c r="AS75" s="202"/>
      <c r="AT75" s="202"/>
      <c r="AU75" s="202"/>
      <c r="AV75" s="202"/>
      <c r="AW75" s="202"/>
      <c r="AX75" s="202"/>
      <c r="AY75" s="202"/>
      <c r="AZ75" s="202"/>
    </row>
    <row r="76" spans="1:52" s="217" customFormat="1" ht="39.75" customHeight="1">
      <c r="A76" s="158" t="s">
        <v>383</v>
      </c>
      <c r="B76" s="159" t="s">
        <v>284</v>
      </c>
      <c r="C76" s="180" t="s">
        <v>783</v>
      </c>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v>4</v>
      </c>
      <c r="AO76" s="202"/>
      <c r="AP76" s="202"/>
      <c r="AQ76" s="202"/>
      <c r="AR76" s="202"/>
      <c r="AS76" s="202"/>
      <c r="AT76" s="202"/>
      <c r="AU76" s="202"/>
      <c r="AV76" s="202"/>
      <c r="AW76" s="202"/>
      <c r="AX76" s="202"/>
      <c r="AY76" s="202"/>
      <c r="AZ76" s="202"/>
    </row>
    <row r="77" spans="1:52" s="217" customFormat="1" ht="30" customHeight="1">
      <c r="A77" s="158" t="s">
        <v>383</v>
      </c>
      <c r="B77" s="159" t="s">
        <v>285</v>
      </c>
      <c r="C77" s="180" t="s">
        <v>784</v>
      </c>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v>4</v>
      </c>
      <c r="AO77" s="202"/>
      <c r="AP77" s="202"/>
      <c r="AQ77" s="202"/>
      <c r="AR77" s="202"/>
      <c r="AS77" s="202"/>
      <c r="AT77" s="202"/>
      <c r="AU77" s="202"/>
      <c r="AV77" s="202"/>
      <c r="AW77" s="202"/>
      <c r="AX77" s="202"/>
      <c r="AY77" s="202"/>
      <c r="AZ77" s="202"/>
    </row>
    <row r="78" spans="1:52" s="217" customFormat="1" ht="30" customHeight="1">
      <c r="A78" s="158" t="s">
        <v>383</v>
      </c>
      <c r="B78" s="159" t="s">
        <v>286</v>
      </c>
      <c r="C78" s="180" t="s">
        <v>785</v>
      </c>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v>4</v>
      </c>
      <c r="AO78" s="202"/>
      <c r="AP78" s="202"/>
      <c r="AQ78" s="202"/>
      <c r="AR78" s="202"/>
      <c r="AS78" s="202"/>
      <c r="AT78" s="202"/>
      <c r="AU78" s="202"/>
      <c r="AV78" s="202"/>
      <c r="AW78" s="202"/>
      <c r="AX78" s="202"/>
      <c r="AY78" s="202"/>
      <c r="AZ78" s="202"/>
    </row>
    <row r="79" spans="1:52" s="217" customFormat="1" ht="30" customHeight="1">
      <c r="A79" s="158" t="s">
        <v>383</v>
      </c>
      <c r="B79" s="159" t="s">
        <v>287</v>
      </c>
      <c r="C79" s="180" t="s">
        <v>786</v>
      </c>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v>4</v>
      </c>
      <c r="AC79" s="202"/>
      <c r="AD79" s="202"/>
      <c r="AE79" s="202"/>
      <c r="AF79" s="202"/>
      <c r="AG79" s="202"/>
      <c r="AH79" s="202">
        <v>4</v>
      </c>
      <c r="AI79" s="202"/>
      <c r="AJ79" s="202"/>
      <c r="AK79" s="202"/>
      <c r="AL79" s="202"/>
      <c r="AM79" s="202"/>
      <c r="AN79" s="202"/>
      <c r="AO79" s="202"/>
      <c r="AP79" s="202"/>
      <c r="AQ79" s="202"/>
      <c r="AR79" s="202"/>
      <c r="AS79" s="202"/>
      <c r="AT79" s="202"/>
      <c r="AU79" s="202"/>
      <c r="AV79" s="202"/>
      <c r="AW79" s="202"/>
      <c r="AX79" s="202"/>
      <c r="AY79" s="202"/>
      <c r="AZ79" s="202"/>
    </row>
    <row r="80" spans="1:52" s="217" customFormat="1" ht="30" customHeight="1">
      <c r="A80" s="158" t="s">
        <v>383</v>
      </c>
      <c r="B80" s="159" t="s">
        <v>288</v>
      </c>
      <c r="C80" s="180" t="s">
        <v>787</v>
      </c>
      <c r="D80" s="202"/>
      <c r="E80" s="202"/>
      <c r="F80" s="202"/>
      <c r="G80" s="202"/>
      <c r="H80" s="202"/>
      <c r="I80" s="202"/>
      <c r="J80" s="202"/>
      <c r="K80" s="202"/>
      <c r="L80" s="202"/>
      <c r="M80" s="202"/>
      <c r="N80" s="202"/>
      <c r="O80" s="202"/>
      <c r="P80" s="202">
        <v>4</v>
      </c>
      <c r="Q80" s="207">
        <v>1.6</v>
      </c>
      <c r="R80" s="202"/>
      <c r="S80" s="202"/>
      <c r="T80" s="202"/>
      <c r="U80" s="202"/>
      <c r="V80" s="202"/>
      <c r="W80" s="202"/>
      <c r="X80" s="202"/>
      <c r="Y80" s="202"/>
      <c r="Z80" s="202"/>
      <c r="AA80" s="202"/>
      <c r="AB80" s="202">
        <v>4</v>
      </c>
      <c r="AC80" s="202">
        <v>1.26</v>
      </c>
      <c r="AD80" s="202"/>
      <c r="AE80" s="202"/>
      <c r="AF80" s="202"/>
      <c r="AG80" s="202"/>
      <c r="AH80" s="202">
        <v>4</v>
      </c>
      <c r="AI80" s="202">
        <v>1.26</v>
      </c>
      <c r="AJ80" s="202"/>
      <c r="AK80" s="202"/>
      <c r="AL80" s="202"/>
      <c r="AM80" s="202"/>
      <c r="AN80" s="202">
        <v>4</v>
      </c>
      <c r="AO80" s="207">
        <v>0.8</v>
      </c>
      <c r="AP80" s="202"/>
      <c r="AQ80" s="202"/>
      <c r="AR80" s="202"/>
      <c r="AS80" s="202"/>
      <c r="AT80" s="202"/>
      <c r="AU80" s="202"/>
      <c r="AV80" s="202"/>
      <c r="AW80" s="202"/>
      <c r="AX80" s="202"/>
      <c r="AY80" s="202"/>
      <c r="AZ80" s="202"/>
    </row>
    <row r="81" spans="1:52" s="217" customFormat="1" ht="39.75" customHeight="1">
      <c r="A81" s="158" t="s">
        <v>383</v>
      </c>
      <c r="B81" s="159" t="s">
        <v>289</v>
      </c>
      <c r="C81" s="180" t="s">
        <v>788</v>
      </c>
      <c r="D81" s="202"/>
      <c r="E81" s="202"/>
      <c r="F81" s="202"/>
      <c r="G81" s="202"/>
      <c r="H81" s="202"/>
      <c r="I81" s="202"/>
      <c r="J81" s="202"/>
      <c r="K81" s="202"/>
      <c r="L81" s="202"/>
      <c r="M81" s="202"/>
      <c r="N81" s="202"/>
      <c r="O81" s="202"/>
      <c r="P81" s="202">
        <v>4</v>
      </c>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row>
    <row r="82" spans="1:52" ht="39.75" customHeight="1">
      <c r="A82" s="153" t="s">
        <v>334</v>
      </c>
      <c r="B82" s="154" t="s">
        <v>503</v>
      </c>
      <c r="C82" s="187"/>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row>
    <row r="83" spans="1:52" ht="30" customHeight="1">
      <c r="A83" s="153" t="s">
        <v>386</v>
      </c>
      <c r="B83" s="154" t="s">
        <v>504</v>
      </c>
      <c r="C83" s="187"/>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row>
    <row r="84" spans="1:52" s="217" customFormat="1" ht="30" customHeight="1">
      <c r="A84" s="158" t="s">
        <v>386</v>
      </c>
      <c r="B84" s="159" t="s">
        <v>279</v>
      </c>
      <c r="C84" s="180" t="s">
        <v>789</v>
      </c>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v>3</v>
      </c>
      <c r="AC84" s="202"/>
      <c r="AD84" s="202"/>
      <c r="AE84" s="202">
        <v>0.72</v>
      </c>
      <c r="AF84" s="202"/>
      <c r="AG84" s="202"/>
      <c r="AH84" s="202">
        <v>4</v>
      </c>
      <c r="AI84" s="202"/>
      <c r="AJ84" s="202"/>
      <c r="AK84" s="202">
        <v>0.72</v>
      </c>
      <c r="AL84" s="202"/>
      <c r="AM84" s="202"/>
      <c r="AN84" s="202"/>
      <c r="AO84" s="202"/>
      <c r="AP84" s="202"/>
      <c r="AQ84" s="202"/>
      <c r="AR84" s="202"/>
      <c r="AS84" s="202"/>
      <c r="AT84" s="202"/>
      <c r="AU84" s="202"/>
      <c r="AV84" s="202"/>
      <c r="AW84" s="202"/>
      <c r="AX84" s="202"/>
      <c r="AY84" s="202"/>
      <c r="AZ84" s="202"/>
    </row>
    <row r="85" spans="1:52" ht="9" customHeight="1" hidden="1" outlineLevel="1">
      <c r="A85" s="153" t="s">
        <v>387</v>
      </c>
      <c r="B85" s="154" t="s">
        <v>505</v>
      </c>
      <c r="C85" s="187"/>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row>
    <row r="86" spans="1:52" ht="9" customHeight="1" hidden="1" outlineLevel="1">
      <c r="A86" s="158" t="s">
        <v>387</v>
      </c>
      <c r="B86" s="159" t="s">
        <v>487</v>
      </c>
      <c r="C86" s="180"/>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row>
    <row r="87" spans="1:52" ht="9" customHeight="1" hidden="1" outlineLevel="1">
      <c r="A87" s="158" t="s">
        <v>387</v>
      </c>
      <c r="B87" s="159" t="s">
        <v>487</v>
      </c>
      <c r="C87" s="180"/>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row>
    <row r="88" spans="1:52" ht="9" customHeight="1" hidden="1" outlineLevel="1">
      <c r="A88" s="158" t="s">
        <v>536</v>
      </c>
      <c r="B88" s="159" t="s">
        <v>536</v>
      </c>
      <c r="C88" s="180"/>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row>
    <row r="89" spans="1:52" ht="39.75" customHeight="1" collapsed="1">
      <c r="A89" s="153" t="s">
        <v>335</v>
      </c>
      <c r="B89" s="154" t="s">
        <v>506</v>
      </c>
      <c r="C89" s="187"/>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row>
    <row r="90" spans="1:52" ht="9" customHeight="1" hidden="1" outlineLevel="1">
      <c r="A90" s="153" t="s">
        <v>390</v>
      </c>
      <c r="B90" s="154" t="s">
        <v>507</v>
      </c>
      <c r="C90" s="187"/>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row>
    <row r="91" spans="1:52" ht="9" customHeight="1" hidden="1" outlineLevel="1">
      <c r="A91" s="158" t="s">
        <v>390</v>
      </c>
      <c r="B91" s="159" t="s">
        <v>487</v>
      </c>
      <c r="C91" s="180"/>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row>
    <row r="92" spans="1:52" ht="9" customHeight="1" hidden="1" outlineLevel="1">
      <c r="A92" s="158" t="s">
        <v>390</v>
      </c>
      <c r="B92" s="159" t="s">
        <v>487</v>
      </c>
      <c r="C92" s="180"/>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row>
    <row r="93" spans="1:52" ht="9" customHeight="1" hidden="1" outlineLevel="1">
      <c r="A93" s="158" t="s">
        <v>536</v>
      </c>
      <c r="B93" s="159" t="s">
        <v>536</v>
      </c>
      <c r="C93" s="180"/>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row>
    <row r="94" spans="1:52" ht="9" customHeight="1" hidden="1" outlineLevel="1">
      <c r="A94" s="153" t="s">
        <v>391</v>
      </c>
      <c r="B94" s="154" t="s">
        <v>508</v>
      </c>
      <c r="C94" s="187"/>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row>
    <row r="95" spans="1:52" ht="9" customHeight="1" hidden="1" outlineLevel="1">
      <c r="A95" s="158" t="s">
        <v>391</v>
      </c>
      <c r="B95" s="159" t="s">
        <v>487</v>
      </c>
      <c r="C95" s="180"/>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row>
    <row r="96" spans="1:52" ht="9" customHeight="1" hidden="1" outlineLevel="1">
      <c r="A96" s="158" t="s">
        <v>391</v>
      </c>
      <c r="B96" s="159" t="s">
        <v>487</v>
      </c>
      <c r="C96" s="180"/>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row>
    <row r="97" spans="1:52" ht="9" customHeight="1" hidden="1" outlineLevel="1">
      <c r="A97" s="158" t="s">
        <v>536</v>
      </c>
      <c r="B97" s="159" t="s">
        <v>536</v>
      </c>
      <c r="C97" s="180"/>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row>
    <row r="98" spans="1:52" ht="9" customHeight="1" hidden="1" outlineLevel="1">
      <c r="A98" s="153" t="s">
        <v>392</v>
      </c>
      <c r="B98" s="154" t="s">
        <v>509</v>
      </c>
      <c r="C98" s="187"/>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row>
    <row r="99" spans="1:52" ht="9" customHeight="1" hidden="1" outlineLevel="1">
      <c r="A99" s="158" t="s">
        <v>392</v>
      </c>
      <c r="B99" s="159" t="s">
        <v>487</v>
      </c>
      <c r="C99" s="180"/>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row>
    <row r="100" spans="1:52" ht="9" customHeight="1" hidden="1" outlineLevel="1">
      <c r="A100" s="158" t="s">
        <v>392</v>
      </c>
      <c r="B100" s="159" t="s">
        <v>487</v>
      </c>
      <c r="C100" s="180"/>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row>
    <row r="101" spans="1:52" ht="9" customHeight="1" hidden="1" outlineLevel="1">
      <c r="A101" s="158" t="s">
        <v>536</v>
      </c>
      <c r="B101" s="159" t="s">
        <v>536</v>
      </c>
      <c r="C101" s="180"/>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row>
    <row r="102" spans="1:52" ht="9" customHeight="1" hidden="1" outlineLevel="1">
      <c r="A102" s="153" t="s">
        <v>393</v>
      </c>
      <c r="B102" s="154" t="s">
        <v>510</v>
      </c>
      <c r="C102" s="187"/>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row>
    <row r="103" spans="1:52" ht="9" customHeight="1" hidden="1" outlineLevel="1">
      <c r="A103" s="158" t="s">
        <v>393</v>
      </c>
      <c r="B103" s="159" t="s">
        <v>487</v>
      </c>
      <c r="C103" s="180"/>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row>
    <row r="104" spans="1:52" ht="9" customHeight="1" hidden="1" outlineLevel="1">
      <c r="A104" s="158" t="s">
        <v>393</v>
      </c>
      <c r="B104" s="159" t="s">
        <v>487</v>
      </c>
      <c r="C104" s="180"/>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row>
    <row r="105" spans="1:52" ht="9" customHeight="1" hidden="1" outlineLevel="1">
      <c r="A105" s="158" t="s">
        <v>536</v>
      </c>
      <c r="B105" s="159" t="s">
        <v>536</v>
      </c>
      <c r="C105" s="180"/>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row>
    <row r="106" spans="1:52" ht="60" customHeight="1" collapsed="1">
      <c r="A106" s="153" t="s">
        <v>511</v>
      </c>
      <c r="B106" s="154" t="s">
        <v>512</v>
      </c>
      <c r="C106" s="187"/>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row>
    <row r="107" spans="1:52" s="217" customFormat="1" ht="30" customHeight="1">
      <c r="A107" s="158" t="s">
        <v>511</v>
      </c>
      <c r="B107" s="159" t="s">
        <v>235</v>
      </c>
      <c r="C107" s="180" t="s">
        <v>790</v>
      </c>
      <c r="D107" s="202"/>
      <c r="E107" s="202"/>
      <c r="F107" s="202"/>
      <c r="G107" s="202"/>
      <c r="H107" s="202"/>
      <c r="I107" s="202"/>
      <c r="J107" s="202"/>
      <c r="K107" s="202"/>
      <c r="L107" s="202"/>
      <c r="M107" s="202"/>
      <c r="N107" s="202"/>
      <c r="O107" s="202"/>
      <c r="P107" s="202">
        <v>4</v>
      </c>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row>
    <row r="108" spans="1:52" s="217" customFormat="1" ht="30" customHeight="1">
      <c r="A108" s="158" t="s">
        <v>511</v>
      </c>
      <c r="B108" s="159" t="s">
        <v>236</v>
      </c>
      <c r="C108" s="180" t="s">
        <v>791</v>
      </c>
      <c r="D108" s="202"/>
      <c r="E108" s="202"/>
      <c r="F108" s="202"/>
      <c r="G108" s="202"/>
      <c r="H108" s="202"/>
      <c r="I108" s="202"/>
      <c r="J108" s="202"/>
      <c r="K108" s="202"/>
      <c r="L108" s="202"/>
      <c r="M108" s="202"/>
      <c r="N108" s="202"/>
      <c r="O108" s="202"/>
      <c r="P108" s="202">
        <v>4</v>
      </c>
      <c r="Q108" s="202"/>
      <c r="R108" s="202"/>
      <c r="S108" s="202"/>
      <c r="T108" s="202"/>
      <c r="U108" s="202"/>
      <c r="V108" s="202"/>
      <c r="W108" s="202"/>
      <c r="X108" s="202"/>
      <c r="Y108" s="202"/>
      <c r="Z108" s="202"/>
      <c r="AA108" s="202"/>
      <c r="AB108" s="202">
        <v>4</v>
      </c>
      <c r="AC108" s="202"/>
      <c r="AD108" s="202"/>
      <c r="AE108" s="202"/>
      <c r="AF108" s="202"/>
      <c r="AG108" s="202"/>
      <c r="AH108" s="202">
        <v>4</v>
      </c>
      <c r="AI108" s="202"/>
      <c r="AJ108" s="202"/>
      <c r="AK108" s="202"/>
      <c r="AL108" s="202"/>
      <c r="AM108" s="202"/>
      <c r="AN108" s="202">
        <v>4</v>
      </c>
      <c r="AO108" s="202"/>
      <c r="AP108" s="202"/>
      <c r="AQ108" s="202"/>
      <c r="AR108" s="202"/>
      <c r="AS108" s="202"/>
      <c r="AT108" s="202">
        <v>4</v>
      </c>
      <c r="AU108" s="202"/>
      <c r="AV108" s="202"/>
      <c r="AW108" s="202"/>
      <c r="AX108" s="202"/>
      <c r="AY108" s="202"/>
      <c r="AZ108" s="202"/>
    </row>
    <row r="109" spans="1:52" s="217" customFormat="1" ht="30" customHeight="1">
      <c r="A109" s="158" t="s">
        <v>511</v>
      </c>
      <c r="B109" s="159" t="s">
        <v>237</v>
      </c>
      <c r="C109" s="180" t="s">
        <v>792</v>
      </c>
      <c r="D109" s="202"/>
      <c r="E109" s="202"/>
      <c r="F109" s="202"/>
      <c r="G109" s="202"/>
      <c r="H109" s="202"/>
      <c r="I109" s="202"/>
      <c r="J109" s="202"/>
      <c r="K109" s="202"/>
      <c r="L109" s="202"/>
      <c r="M109" s="202"/>
      <c r="N109" s="202"/>
      <c r="O109" s="202"/>
      <c r="P109" s="202">
        <v>4</v>
      </c>
      <c r="Q109" s="202"/>
      <c r="R109" s="202"/>
      <c r="S109" s="202"/>
      <c r="T109" s="202"/>
      <c r="U109" s="202"/>
      <c r="V109" s="202"/>
      <c r="W109" s="202"/>
      <c r="X109" s="202"/>
      <c r="Y109" s="202"/>
      <c r="Z109" s="202"/>
      <c r="AA109" s="202"/>
      <c r="AB109" s="202"/>
      <c r="AC109" s="202"/>
      <c r="AD109" s="202"/>
      <c r="AE109" s="202"/>
      <c r="AF109" s="202"/>
      <c r="AG109" s="202"/>
      <c r="AH109" s="202">
        <v>4</v>
      </c>
      <c r="AI109" s="202"/>
      <c r="AJ109" s="202"/>
      <c r="AK109" s="202"/>
      <c r="AL109" s="202"/>
      <c r="AM109" s="202"/>
      <c r="AN109" s="202">
        <v>4</v>
      </c>
      <c r="AO109" s="202"/>
      <c r="AP109" s="202"/>
      <c r="AQ109" s="202"/>
      <c r="AR109" s="202"/>
      <c r="AS109" s="202"/>
      <c r="AT109" s="202">
        <v>4</v>
      </c>
      <c r="AU109" s="202"/>
      <c r="AV109" s="202"/>
      <c r="AW109" s="202"/>
      <c r="AX109" s="202"/>
      <c r="AY109" s="202"/>
      <c r="AZ109" s="202"/>
    </row>
    <row r="110" spans="1:52" ht="39.75" customHeight="1">
      <c r="A110" s="153" t="s">
        <v>513</v>
      </c>
      <c r="B110" s="154" t="s">
        <v>516</v>
      </c>
      <c r="C110" s="187"/>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row>
    <row r="111" spans="1:52" s="217" customFormat="1" ht="39.75" customHeight="1">
      <c r="A111" s="158" t="s">
        <v>513</v>
      </c>
      <c r="B111" s="159" t="s">
        <v>238</v>
      </c>
      <c r="C111" s="180" t="s">
        <v>793</v>
      </c>
      <c r="D111" s="202"/>
      <c r="E111" s="202"/>
      <c r="F111" s="202"/>
      <c r="G111" s="202"/>
      <c r="H111" s="202"/>
      <c r="I111" s="202"/>
      <c r="J111" s="202"/>
      <c r="K111" s="202"/>
      <c r="L111" s="202"/>
      <c r="M111" s="202"/>
      <c r="N111" s="202"/>
      <c r="O111" s="202"/>
      <c r="P111" s="202">
        <v>4</v>
      </c>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row>
    <row r="112" spans="1:52" ht="9" customHeight="1" hidden="1" outlineLevel="1">
      <c r="A112" s="153" t="s">
        <v>517</v>
      </c>
      <c r="B112" s="154" t="s">
        <v>518</v>
      </c>
      <c r="C112" s="187"/>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row>
    <row r="113" spans="1:52" ht="9" customHeight="1" hidden="1" outlineLevel="1">
      <c r="A113" s="158" t="s">
        <v>517</v>
      </c>
      <c r="B113" s="159" t="s">
        <v>487</v>
      </c>
      <c r="C113" s="180"/>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row>
    <row r="114" spans="1:52" ht="9" customHeight="1" hidden="1" outlineLevel="1">
      <c r="A114" s="158" t="s">
        <v>517</v>
      </c>
      <c r="B114" s="159" t="s">
        <v>487</v>
      </c>
      <c r="C114" s="180"/>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row>
    <row r="115" spans="1:52" ht="9" customHeight="1" hidden="1" outlineLevel="1">
      <c r="A115" s="158" t="s">
        <v>536</v>
      </c>
      <c r="B115" s="159" t="s">
        <v>536</v>
      </c>
      <c r="C115" s="180"/>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row>
    <row r="116" spans="1:52" ht="9" customHeight="1" hidden="1" outlineLevel="1">
      <c r="A116" s="153" t="s">
        <v>519</v>
      </c>
      <c r="B116" s="154" t="s">
        <v>520</v>
      </c>
      <c r="C116" s="187"/>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row>
    <row r="117" spans="1:52" ht="9" customHeight="1" hidden="1" outlineLevel="1">
      <c r="A117" s="158" t="s">
        <v>519</v>
      </c>
      <c r="B117" s="159" t="s">
        <v>487</v>
      </c>
      <c r="C117" s="180"/>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row>
    <row r="118" spans="1:52" ht="9" customHeight="1" hidden="1" outlineLevel="1">
      <c r="A118" s="158" t="s">
        <v>519</v>
      </c>
      <c r="B118" s="159" t="s">
        <v>487</v>
      </c>
      <c r="C118" s="180"/>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row>
    <row r="119" spans="1:52" ht="9" customHeight="1" hidden="1" outlineLevel="1">
      <c r="A119" s="158" t="s">
        <v>536</v>
      </c>
      <c r="B119" s="159" t="s">
        <v>536</v>
      </c>
      <c r="C119" s="180"/>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row>
    <row r="120" spans="1:52" ht="39.75" customHeight="1" collapsed="1">
      <c r="A120" s="153" t="s">
        <v>336</v>
      </c>
      <c r="B120" s="154" t="s">
        <v>521</v>
      </c>
      <c r="C120" s="187"/>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row>
    <row r="121" spans="1:52" ht="9" customHeight="1" hidden="1" outlineLevel="1">
      <c r="A121" s="153" t="s">
        <v>394</v>
      </c>
      <c r="B121" s="154" t="s">
        <v>522</v>
      </c>
      <c r="C121" s="187"/>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row>
    <row r="122" spans="1:52" ht="9" customHeight="1" hidden="1" outlineLevel="1">
      <c r="A122" s="158" t="s">
        <v>394</v>
      </c>
      <c r="B122" s="159" t="s">
        <v>487</v>
      </c>
      <c r="C122" s="180"/>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row>
    <row r="123" spans="1:52" ht="9" customHeight="1" hidden="1" outlineLevel="1">
      <c r="A123" s="158" t="s">
        <v>394</v>
      </c>
      <c r="B123" s="159" t="s">
        <v>487</v>
      </c>
      <c r="C123" s="180"/>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row>
    <row r="124" spans="1:52" ht="9" customHeight="1" hidden="1" outlineLevel="1">
      <c r="A124" s="158" t="s">
        <v>536</v>
      </c>
      <c r="B124" s="159" t="s">
        <v>536</v>
      </c>
      <c r="C124" s="180"/>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row>
    <row r="125" spans="1:52" ht="9" customHeight="1" hidden="1" outlineLevel="1">
      <c r="A125" s="153" t="s">
        <v>395</v>
      </c>
      <c r="B125" s="154" t="s">
        <v>523</v>
      </c>
      <c r="C125" s="187"/>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row>
    <row r="126" spans="1:52" ht="9" customHeight="1" hidden="1" outlineLevel="1">
      <c r="A126" s="158" t="s">
        <v>395</v>
      </c>
      <c r="B126" s="159" t="s">
        <v>487</v>
      </c>
      <c r="C126" s="180"/>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row>
    <row r="127" spans="1:52" ht="9" customHeight="1" hidden="1" outlineLevel="1">
      <c r="A127" s="158" t="s">
        <v>395</v>
      </c>
      <c r="B127" s="159" t="s">
        <v>487</v>
      </c>
      <c r="C127" s="180"/>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row>
    <row r="128" spans="1:52" ht="9" customHeight="1" hidden="1" outlineLevel="1">
      <c r="A128" s="158" t="s">
        <v>536</v>
      </c>
      <c r="B128" s="159" t="s">
        <v>536</v>
      </c>
      <c r="C128" s="180"/>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row>
    <row r="129" spans="1:52" ht="60" customHeight="1" collapsed="1">
      <c r="A129" s="153" t="s">
        <v>524</v>
      </c>
      <c r="B129" s="154" t="s">
        <v>525</v>
      </c>
      <c r="C129" s="187"/>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row>
    <row r="130" spans="1:52" ht="9" customHeight="1" hidden="1" outlineLevel="1">
      <c r="A130" s="153" t="s">
        <v>526</v>
      </c>
      <c r="B130" s="154" t="s">
        <v>527</v>
      </c>
      <c r="C130" s="187"/>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row>
    <row r="131" spans="1:52" ht="9" customHeight="1" hidden="1" outlineLevel="1">
      <c r="A131" s="161" t="s">
        <v>526</v>
      </c>
      <c r="B131" s="162" t="s">
        <v>487</v>
      </c>
      <c r="C131" s="188"/>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row>
    <row r="132" spans="1:52" ht="9" customHeight="1" hidden="1" outlineLevel="1">
      <c r="A132" s="161" t="s">
        <v>526</v>
      </c>
      <c r="B132" s="162" t="s">
        <v>487</v>
      </c>
      <c r="C132" s="188"/>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row>
    <row r="133" spans="1:52" ht="9" customHeight="1" hidden="1" outlineLevel="1">
      <c r="A133" s="161" t="s">
        <v>536</v>
      </c>
      <c r="B133" s="162" t="s">
        <v>536</v>
      </c>
      <c r="C133" s="188"/>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row>
    <row r="134" spans="1:52" ht="9" customHeight="1" hidden="1" outlineLevel="1">
      <c r="A134" s="153" t="s">
        <v>528</v>
      </c>
      <c r="B134" s="154" t="s">
        <v>529</v>
      </c>
      <c r="C134" s="187"/>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row>
    <row r="135" spans="1:52" ht="9" customHeight="1" hidden="1" outlineLevel="1">
      <c r="A135" s="161" t="s">
        <v>528</v>
      </c>
      <c r="B135" s="162" t="s">
        <v>487</v>
      </c>
      <c r="C135" s="188"/>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row>
    <row r="136" spans="1:52" ht="9" customHeight="1" hidden="1" outlineLevel="1">
      <c r="A136" s="161" t="s">
        <v>528</v>
      </c>
      <c r="B136" s="162" t="s">
        <v>487</v>
      </c>
      <c r="C136" s="188"/>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row>
    <row r="137" spans="1:52" ht="9" customHeight="1" hidden="1" outlineLevel="1">
      <c r="A137" s="161" t="s">
        <v>536</v>
      </c>
      <c r="B137" s="162" t="s">
        <v>536</v>
      </c>
      <c r="C137" s="188"/>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row>
    <row r="138" spans="1:52" ht="39.75" customHeight="1" collapsed="1">
      <c r="A138" s="153" t="s">
        <v>530</v>
      </c>
      <c r="B138" s="154" t="s">
        <v>531</v>
      </c>
      <c r="C138" s="187"/>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row>
    <row r="139" spans="1:52" s="215" customFormat="1" ht="30" customHeight="1">
      <c r="A139" s="164" t="s">
        <v>530</v>
      </c>
      <c r="B139" s="165" t="s">
        <v>270</v>
      </c>
      <c r="C139" s="189" t="s">
        <v>794</v>
      </c>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v>3</v>
      </c>
      <c r="AC139" s="210">
        <v>0.4</v>
      </c>
      <c r="AD139" s="203"/>
      <c r="AE139" s="203"/>
      <c r="AF139" s="203"/>
      <c r="AG139" s="203"/>
      <c r="AH139" s="203">
        <v>4</v>
      </c>
      <c r="AI139" s="210">
        <v>0.4</v>
      </c>
      <c r="AJ139" s="203"/>
      <c r="AK139" s="203"/>
      <c r="AL139" s="203"/>
      <c r="AM139" s="203"/>
      <c r="AN139" s="203"/>
      <c r="AO139" s="203"/>
      <c r="AP139" s="203"/>
      <c r="AQ139" s="203"/>
      <c r="AR139" s="203"/>
      <c r="AS139" s="203"/>
      <c r="AT139" s="203"/>
      <c r="AU139" s="203"/>
      <c r="AV139" s="203"/>
      <c r="AW139" s="203"/>
      <c r="AX139" s="203"/>
      <c r="AY139" s="203"/>
      <c r="AZ139" s="203"/>
    </row>
    <row r="140" spans="1:52" s="215" customFormat="1" ht="39.75" customHeight="1">
      <c r="A140" s="164" t="s">
        <v>530</v>
      </c>
      <c r="B140" s="165" t="s">
        <v>271</v>
      </c>
      <c r="C140" s="189" t="s">
        <v>795</v>
      </c>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v>4</v>
      </c>
      <c r="AO140" s="210">
        <v>0.8</v>
      </c>
      <c r="AP140" s="203"/>
      <c r="AQ140" s="203"/>
      <c r="AR140" s="203"/>
      <c r="AS140" s="203"/>
      <c r="AT140" s="203"/>
      <c r="AU140" s="203"/>
      <c r="AV140" s="203"/>
      <c r="AW140" s="203"/>
      <c r="AX140" s="203"/>
      <c r="AY140" s="203"/>
      <c r="AZ140" s="203"/>
    </row>
    <row r="141" spans="1:52" s="215" customFormat="1" ht="30" customHeight="1">
      <c r="A141" s="164" t="s">
        <v>530</v>
      </c>
      <c r="B141" s="165" t="s">
        <v>272</v>
      </c>
      <c r="C141" s="189" t="s">
        <v>796</v>
      </c>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v>4</v>
      </c>
      <c r="AO141" s="203">
        <v>1.26</v>
      </c>
      <c r="AP141" s="203"/>
      <c r="AQ141" s="203"/>
      <c r="AR141" s="203"/>
      <c r="AS141" s="203"/>
      <c r="AT141" s="203"/>
      <c r="AU141" s="203"/>
      <c r="AV141" s="203"/>
      <c r="AW141" s="203"/>
      <c r="AX141" s="203"/>
      <c r="AY141" s="203"/>
      <c r="AZ141" s="203"/>
    </row>
    <row r="142" spans="1:52" s="215" customFormat="1" ht="30" customHeight="1">
      <c r="A142" s="164" t="s">
        <v>530</v>
      </c>
      <c r="B142" s="165" t="s">
        <v>273</v>
      </c>
      <c r="C142" s="189" t="s">
        <v>797</v>
      </c>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v>4</v>
      </c>
      <c r="AO142" s="210">
        <v>0.4</v>
      </c>
      <c r="AP142" s="203"/>
      <c r="AQ142" s="203"/>
      <c r="AR142" s="203"/>
      <c r="AS142" s="203"/>
      <c r="AT142" s="203"/>
      <c r="AU142" s="203"/>
      <c r="AV142" s="203"/>
      <c r="AW142" s="203"/>
      <c r="AX142" s="203"/>
      <c r="AY142" s="203"/>
      <c r="AZ142" s="203"/>
    </row>
    <row r="143" spans="1:52" s="215" customFormat="1" ht="30" customHeight="1">
      <c r="A143" s="164" t="s">
        <v>530</v>
      </c>
      <c r="B143" s="165" t="s">
        <v>274</v>
      </c>
      <c r="C143" s="189" t="s">
        <v>798</v>
      </c>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v>4</v>
      </c>
      <c r="AO143" s="203">
        <v>1.26</v>
      </c>
      <c r="AP143" s="203"/>
      <c r="AQ143" s="203"/>
      <c r="AR143" s="203"/>
      <c r="AS143" s="203"/>
      <c r="AT143" s="203"/>
      <c r="AU143" s="203"/>
      <c r="AV143" s="203"/>
      <c r="AW143" s="203"/>
      <c r="AX143" s="203"/>
      <c r="AY143" s="203"/>
      <c r="AZ143" s="203"/>
    </row>
    <row r="144" spans="1:52" ht="39.75" customHeight="1">
      <c r="A144" s="153" t="s">
        <v>532</v>
      </c>
      <c r="B144" s="154" t="s">
        <v>533</v>
      </c>
      <c r="C144" s="187"/>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row>
    <row r="145" spans="1:52" ht="9" customHeight="1" hidden="1" outlineLevel="1">
      <c r="A145" s="170" t="s">
        <v>532</v>
      </c>
      <c r="B145" s="171" t="s">
        <v>487</v>
      </c>
      <c r="C145" s="190"/>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row>
    <row r="146" spans="1:52" ht="9" customHeight="1" hidden="1" outlineLevel="1">
      <c r="A146" s="170" t="s">
        <v>532</v>
      </c>
      <c r="B146" s="171" t="s">
        <v>487</v>
      </c>
      <c r="C146" s="190"/>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row>
    <row r="147" spans="1:52" ht="9" customHeight="1" hidden="1" outlineLevel="1">
      <c r="A147" s="170" t="s">
        <v>536</v>
      </c>
      <c r="B147" s="171" t="s">
        <v>536</v>
      </c>
      <c r="C147" s="190"/>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row>
    <row r="148" spans="1:52" ht="30" customHeight="1" collapsed="1">
      <c r="A148" s="153" t="s">
        <v>534</v>
      </c>
      <c r="B148" s="154" t="s">
        <v>535</v>
      </c>
      <c r="C148" s="187"/>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row>
    <row r="149" spans="1:52" s="216" customFormat="1" ht="30" customHeight="1">
      <c r="A149" s="167" t="s">
        <v>534</v>
      </c>
      <c r="B149" s="168" t="s">
        <v>282</v>
      </c>
      <c r="C149" s="186" t="s">
        <v>799</v>
      </c>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row>
    <row r="150" spans="1:52" s="216" customFormat="1" ht="39.75" customHeight="1">
      <c r="A150" s="167" t="s">
        <v>534</v>
      </c>
      <c r="B150" s="168" t="s">
        <v>315</v>
      </c>
      <c r="C150" s="186" t="s">
        <v>800</v>
      </c>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row>
    <row r="151" spans="1:52" s="216" customFormat="1" ht="39.75" customHeight="1">
      <c r="A151" s="167" t="s">
        <v>534</v>
      </c>
      <c r="B151" s="168" t="s">
        <v>806</v>
      </c>
      <c r="C151" s="186" t="s">
        <v>805</v>
      </c>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v>4</v>
      </c>
      <c r="AU151" s="204"/>
      <c r="AV151" s="204"/>
      <c r="AW151" s="204"/>
      <c r="AX151" s="204"/>
      <c r="AY151" s="204"/>
      <c r="AZ151" s="204"/>
    </row>
  </sheetData>
  <sheetProtection/>
  <mergeCells count="32">
    <mergeCell ref="P17:U17"/>
    <mergeCell ref="P15:AA16"/>
    <mergeCell ref="P14:AY14"/>
    <mergeCell ref="C14:C18"/>
    <mergeCell ref="B14:B18"/>
    <mergeCell ref="A14:A18"/>
    <mergeCell ref="AZ14:AZ18"/>
    <mergeCell ref="A6:AZ6"/>
    <mergeCell ref="A7:AZ7"/>
    <mergeCell ref="A12:AZ12"/>
    <mergeCell ref="D17:I17"/>
    <mergeCell ref="J17:O17"/>
    <mergeCell ref="D14:O16"/>
    <mergeCell ref="A9:AZ9"/>
    <mergeCell ref="V17:AA17"/>
    <mergeCell ref="AB15:AM16"/>
    <mergeCell ref="AB17:AG17"/>
    <mergeCell ref="AH17:AM17"/>
    <mergeCell ref="A4:AZ4"/>
    <mergeCell ref="A11:AZ11"/>
    <mergeCell ref="A13:AY13"/>
    <mergeCell ref="AN17:AS17"/>
    <mergeCell ref="AT17:AY17"/>
    <mergeCell ref="AN15:AY16"/>
    <mergeCell ref="CC17:CI17"/>
    <mergeCell ref="BO15:BU16"/>
    <mergeCell ref="CJ17:CP17"/>
    <mergeCell ref="BV15:CB16"/>
    <mergeCell ref="CC15:CI16"/>
    <mergeCell ref="CJ15:CP16"/>
    <mergeCell ref="BO17:BU17"/>
    <mergeCell ref="BV17:CB1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29" r:id="rId1"/>
</worksheet>
</file>

<file path=xl/worksheets/sheet7.xml><?xml version="1.0" encoding="utf-8"?>
<worksheet xmlns="http://schemas.openxmlformats.org/spreadsheetml/2006/main" xmlns:r="http://schemas.openxmlformats.org/officeDocument/2006/relationships">
  <sheetPr>
    <tabColor theme="8"/>
  </sheetPr>
  <dimension ref="A1:CK150"/>
  <sheetViews>
    <sheetView view="pageBreakPreview" zoomScale="55" zoomScaleSheetLayoutView="55" zoomScalePageLayoutView="0" workbookViewId="0" topLeftCell="A1">
      <pane ySplit="18" topLeftCell="A19" activePane="bottomLeft" state="frozen"/>
      <selection pane="topLeft" activeCell="H37" sqref="H37"/>
      <selection pane="bottomLeft" activeCell="AE29" sqref="AE29"/>
    </sheetView>
  </sheetViews>
  <sheetFormatPr defaultColWidth="9.00390625" defaultRowHeight="15.75" outlineLevelRow="1"/>
  <cols>
    <col min="1" max="1" width="9.75390625" style="1" customWidth="1"/>
    <col min="2" max="2" width="53.875" style="1" customWidth="1"/>
    <col min="3" max="3" width="12.75390625" style="1" customWidth="1"/>
    <col min="4" max="4" width="7.50390625" style="1" customWidth="1"/>
    <col min="5" max="73" width="6.00390625" style="1" customWidth="1"/>
    <col min="74" max="74" width="6.625" style="1" customWidth="1"/>
    <col min="75" max="87" width="6.00390625" style="1" customWidth="1"/>
    <col min="88" max="88" width="23.50390625" style="1" customWidth="1"/>
    <col min="89" max="98" width="5.00390625" style="1" customWidth="1"/>
    <col min="99" max="16384" width="9.00390625" style="1" customWidth="1"/>
  </cols>
  <sheetData>
    <row r="1" spans="32:45" ht="18.75" outlineLevel="1">
      <c r="AF1" s="2"/>
      <c r="AG1" s="2"/>
      <c r="AH1" s="2"/>
      <c r="AI1" s="2"/>
      <c r="AJ1" s="2"/>
      <c r="AK1" s="2"/>
      <c r="AL1" s="2"/>
      <c r="AM1" s="2"/>
      <c r="AN1" s="2"/>
      <c r="AO1" s="2"/>
      <c r="AP1" s="2"/>
      <c r="AS1" s="26" t="s">
        <v>34</v>
      </c>
    </row>
    <row r="2" spans="32:45" ht="18.75" outlineLevel="1">
      <c r="AF2" s="2"/>
      <c r="AG2" s="2"/>
      <c r="AH2" s="2"/>
      <c r="AI2" s="2"/>
      <c r="AJ2" s="2"/>
      <c r="AK2" s="2"/>
      <c r="AL2" s="2"/>
      <c r="AM2" s="2"/>
      <c r="AN2" s="2"/>
      <c r="AO2" s="2"/>
      <c r="AP2" s="2"/>
      <c r="AS2" s="15" t="s">
        <v>537</v>
      </c>
    </row>
    <row r="3" spans="32:45" ht="18.75" outlineLevel="1">
      <c r="AF3" s="2"/>
      <c r="AG3" s="2"/>
      <c r="AH3" s="2"/>
      <c r="AI3" s="2"/>
      <c r="AJ3" s="2"/>
      <c r="AK3" s="2"/>
      <c r="AL3" s="2"/>
      <c r="AM3" s="2"/>
      <c r="AN3" s="2"/>
      <c r="AO3" s="2"/>
      <c r="AP3" s="2"/>
      <c r="AS3" s="15" t="s">
        <v>867</v>
      </c>
    </row>
    <row r="4" spans="1:45" ht="15.75" outlineLevel="1">
      <c r="A4" s="291" t="s">
        <v>99</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row>
    <row r="5" spans="1:88" ht="15.75" outlineLevel="1">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row>
    <row r="6" spans="1:89" ht="18.75" outlineLevel="1">
      <c r="A6" s="262" t="s">
        <v>306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row>
    <row r="7" spans="1:89" ht="15.75" outlineLevel="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row>
    <row r="8" spans="1:87" ht="16.5" outlineLevel="1">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18"/>
      <c r="AU8" s="2"/>
      <c r="AV8" s="5"/>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I8" s="16"/>
    </row>
    <row r="9" spans="1:88" ht="15.75" outlineLevel="1">
      <c r="A9" s="259" t="s">
        <v>515</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row>
    <row r="10" spans="1:45" ht="15.75" customHeight="1" outlineLevel="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row>
    <row r="11" spans="1:88" ht="18.75" outlineLevel="1">
      <c r="A11" s="257" t="s">
        <v>514</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row>
    <row r="12" spans="1:88" ht="15.75" outlineLevel="1">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7" ht="15.75" outlineLevel="1">
      <c r="A13" s="318"/>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row>
    <row r="14" spans="1:88" ht="24.75" customHeight="1">
      <c r="A14" s="300" t="s">
        <v>727</v>
      </c>
      <c r="B14" s="300" t="s">
        <v>567</v>
      </c>
      <c r="C14" s="300" t="s">
        <v>540</v>
      </c>
      <c r="D14" s="268" t="s">
        <v>604</v>
      </c>
      <c r="E14" s="268"/>
      <c r="F14" s="268"/>
      <c r="G14" s="268"/>
      <c r="H14" s="268"/>
      <c r="I14" s="268"/>
      <c r="J14" s="268"/>
      <c r="K14" s="268"/>
      <c r="L14" s="268"/>
      <c r="M14" s="268"/>
      <c r="N14" s="268"/>
      <c r="O14" s="268"/>
      <c r="P14" s="268"/>
      <c r="Q14" s="268"/>
      <c r="R14" s="283" t="s">
        <v>224</v>
      </c>
      <c r="S14" s="284"/>
      <c r="T14" s="284"/>
      <c r="U14" s="284"/>
      <c r="V14" s="284"/>
      <c r="W14" s="284"/>
      <c r="X14" s="284"/>
      <c r="Y14" s="284"/>
      <c r="Z14" s="284"/>
      <c r="AA14" s="284"/>
      <c r="AB14" s="284"/>
      <c r="AC14" s="284"/>
      <c r="AD14" s="284"/>
      <c r="AE14" s="285"/>
      <c r="AF14" s="330" t="s">
        <v>30</v>
      </c>
      <c r="AG14" s="330"/>
      <c r="AH14" s="330"/>
      <c r="AI14" s="330"/>
      <c r="AJ14" s="330"/>
      <c r="AK14" s="330"/>
      <c r="AL14" s="330"/>
      <c r="AM14" s="330"/>
      <c r="AN14" s="330"/>
      <c r="AO14" s="330"/>
      <c r="AP14" s="330"/>
      <c r="AQ14" s="330"/>
      <c r="AR14" s="330"/>
      <c r="AS14" s="330"/>
      <c r="AT14" s="330" t="s">
        <v>30</v>
      </c>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290" t="s">
        <v>723</v>
      </c>
    </row>
    <row r="15" spans="1:88" ht="29.25" customHeight="1">
      <c r="A15" s="300"/>
      <c r="B15" s="300"/>
      <c r="C15" s="300"/>
      <c r="D15" s="268"/>
      <c r="E15" s="268"/>
      <c r="F15" s="268"/>
      <c r="G15" s="268"/>
      <c r="H15" s="268"/>
      <c r="I15" s="268"/>
      <c r="J15" s="268"/>
      <c r="K15" s="268"/>
      <c r="L15" s="268"/>
      <c r="M15" s="268"/>
      <c r="N15" s="268"/>
      <c r="O15" s="268"/>
      <c r="P15" s="268"/>
      <c r="Q15" s="268"/>
      <c r="R15" s="270"/>
      <c r="S15" s="271"/>
      <c r="T15" s="271"/>
      <c r="U15" s="271"/>
      <c r="V15" s="271"/>
      <c r="W15" s="271"/>
      <c r="X15" s="271"/>
      <c r="Y15" s="271"/>
      <c r="Z15" s="271"/>
      <c r="AA15" s="271"/>
      <c r="AB15" s="271"/>
      <c r="AC15" s="271"/>
      <c r="AD15" s="271"/>
      <c r="AE15" s="272"/>
      <c r="AF15" s="307" t="s">
        <v>342</v>
      </c>
      <c r="AG15" s="307"/>
      <c r="AH15" s="307"/>
      <c r="AI15" s="307"/>
      <c r="AJ15" s="307"/>
      <c r="AK15" s="307"/>
      <c r="AL15" s="307"/>
      <c r="AM15" s="307"/>
      <c r="AN15" s="307"/>
      <c r="AO15" s="307"/>
      <c r="AP15" s="307"/>
      <c r="AQ15" s="307"/>
      <c r="AR15" s="307"/>
      <c r="AS15" s="307"/>
      <c r="AT15" s="307" t="s">
        <v>343</v>
      </c>
      <c r="AU15" s="307"/>
      <c r="AV15" s="307"/>
      <c r="AW15" s="307"/>
      <c r="AX15" s="307"/>
      <c r="AY15" s="307"/>
      <c r="AZ15" s="307"/>
      <c r="BA15" s="307"/>
      <c r="BB15" s="307"/>
      <c r="BC15" s="307"/>
      <c r="BD15" s="307"/>
      <c r="BE15" s="307"/>
      <c r="BF15" s="307"/>
      <c r="BG15" s="307"/>
      <c r="BH15" s="307" t="s">
        <v>344</v>
      </c>
      <c r="BI15" s="307"/>
      <c r="BJ15" s="307"/>
      <c r="BK15" s="307"/>
      <c r="BL15" s="307"/>
      <c r="BM15" s="307"/>
      <c r="BN15" s="307"/>
      <c r="BO15" s="307"/>
      <c r="BP15" s="307"/>
      <c r="BQ15" s="307"/>
      <c r="BR15" s="307"/>
      <c r="BS15" s="307"/>
      <c r="BT15" s="307"/>
      <c r="BU15" s="307"/>
      <c r="BV15" s="288" t="s">
        <v>580</v>
      </c>
      <c r="BW15" s="288"/>
      <c r="BX15" s="288"/>
      <c r="BY15" s="288"/>
      <c r="BZ15" s="288"/>
      <c r="CA15" s="288"/>
      <c r="CB15" s="288"/>
      <c r="CC15" s="288"/>
      <c r="CD15" s="288"/>
      <c r="CE15" s="288"/>
      <c r="CF15" s="288"/>
      <c r="CG15" s="288"/>
      <c r="CH15" s="288"/>
      <c r="CI15" s="288"/>
      <c r="CJ15" s="290"/>
    </row>
    <row r="16" spans="1:88" ht="45" customHeight="1">
      <c r="A16" s="300"/>
      <c r="B16" s="300"/>
      <c r="C16" s="300"/>
      <c r="D16" s="307" t="s">
        <v>555</v>
      </c>
      <c r="E16" s="307"/>
      <c r="F16" s="307"/>
      <c r="G16" s="307"/>
      <c r="H16" s="307"/>
      <c r="I16" s="307"/>
      <c r="J16" s="307"/>
      <c r="K16" s="300" t="s">
        <v>722</v>
      </c>
      <c r="L16" s="300"/>
      <c r="M16" s="300"/>
      <c r="N16" s="300"/>
      <c r="O16" s="300"/>
      <c r="P16" s="300"/>
      <c r="Q16" s="300"/>
      <c r="R16" s="307" t="s">
        <v>721</v>
      </c>
      <c r="S16" s="307"/>
      <c r="T16" s="307"/>
      <c r="U16" s="307"/>
      <c r="V16" s="307"/>
      <c r="W16" s="307"/>
      <c r="X16" s="307"/>
      <c r="Y16" s="300" t="s">
        <v>112</v>
      </c>
      <c r="Z16" s="300"/>
      <c r="AA16" s="300"/>
      <c r="AB16" s="300"/>
      <c r="AC16" s="300"/>
      <c r="AD16" s="300"/>
      <c r="AE16" s="300"/>
      <c r="AF16" s="307" t="s">
        <v>721</v>
      </c>
      <c r="AG16" s="307"/>
      <c r="AH16" s="307"/>
      <c r="AI16" s="307"/>
      <c r="AJ16" s="307"/>
      <c r="AK16" s="307"/>
      <c r="AL16" s="307"/>
      <c r="AM16" s="300" t="s">
        <v>812</v>
      </c>
      <c r="AN16" s="300"/>
      <c r="AO16" s="300"/>
      <c r="AP16" s="300"/>
      <c r="AQ16" s="300"/>
      <c r="AR16" s="300"/>
      <c r="AS16" s="300"/>
      <c r="AT16" s="307" t="s">
        <v>721</v>
      </c>
      <c r="AU16" s="307"/>
      <c r="AV16" s="307"/>
      <c r="AW16" s="307"/>
      <c r="AX16" s="307"/>
      <c r="AY16" s="307"/>
      <c r="AZ16" s="307"/>
      <c r="BA16" s="300" t="s">
        <v>812</v>
      </c>
      <c r="BB16" s="300"/>
      <c r="BC16" s="300"/>
      <c r="BD16" s="300"/>
      <c r="BE16" s="300"/>
      <c r="BF16" s="300"/>
      <c r="BG16" s="300"/>
      <c r="BH16" s="307" t="s">
        <v>721</v>
      </c>
      <c r="BI16" s="307"/>
      <c r="BJ16" s="307"/>
      <c r="BK16" s="307"/>
      <c r="BL16" s="307"/>
      <c r="BM16" s="307"/>
      <c r="BN16" s="307"/>
      <c r="BO16" s="300" t="s">
        <v>722</v>
      </c>
      <c r="BP16" s="300"/>
      <c r="BQ16" s="300"/>
      <c r="BR16" s="300"/>
      <c r="BS16" s="300"/>
      <c r="BT16" s="300"/>
      <c r="BU16" s="300"/>
      <c r="BV16" s="307" t="s">
        <v>555</v>
      </c>
      <c r="BW16" s="307"/>
      <c r="BX16" s="307"/>
      <c r="BY16" s="307"/>
      <c r="BZ16" s="307"/>
      <c r="CA16" s="307"/>
      <c r="CB16" s="307"/>
      <c r="CC16" s="300" t="s">
        <v>722</v>
      </c>
      <c r="CD16" s="300"/>
      <c r="CE16" s="300"/>
      <c r="CF16" s="300"/>
      <c r="CG16" s="300"/>
      <c r="CH16" s="300"/>
      <c r="CI16" s="300"/>
      <c r="CJ16" s="290"/>
    </row>
    <row r="17" spans="1:88" ht="60.75" customHeight="1">
      <c r="A17" s="300"/>
      <c r="B17" s="300"/>
      <c r="C17" s="300"/>
      <c r="D17" s="90" t="s">
        <v>541</v>
      </c>
      <c r="E17" s="90" t="s">
        <v>542</v>
      </c>
      <c r="F17" s="90" t="s">
        <v>758</v>
      </c>
      <c r="G17" s="90" t="s">
        <v>742</v>
      </c>
      <c r="H17" s="90" t="s">
        <v>743</v>
      </c>
      <c r="I17" s="90" t="s">
        <v>538</v>
      </c>
      <c r="J17" s="83" t="s">
        <v>707</v>
      </c>
      <c r="K17" s="90" t="s">
        <v>541</v>
      </c>
      <c r="L17" s="90" t="s">
        <v>542</v>
      </c>
      <c r="M17" s="90" t="s">
        <v>758</v>
      </c>
      <c r="N17" s="90" t="s">
        <v>742</v>
      </c>
      <c r="O17" s="90" t="s">
        <v>743</v>
      </c>
      <c r="P17" s="90" t="s">
        <v>538</v>
      </c>
      <c r="Q17" s="83" t="s">
        <v>707</v>
      </c>
      <c r="R17" s="90" t="s">
        <v>541</v>
      </c>
      <c r="S17" s="90" t="s">
        <v>542</v>
      </c>
      <c r="T17" s="90" t="s">
        <v>758</v>
      </c>
      <c r="U17" s="90" t="s">
        <v>742</v>
      </c>
      <c r="V17" s="90" t="s">
        <v>743</v>
      </c>
      <c r="W17" s="90" t="s">
        <v>538</v>
      </c>
      <c r="X17" s="83" t="s">
        <v>707</v>
      </c>
      <c r="Y17" s="90" t="s">
        <v>541</v>
      </c>
      <c r="Z17" s="90" t="s">
        <v>542</v>
      </c>
      <c r="AA17" s="90" t="s">
        <v>758</v>
      </c>
      <c r="AB17" s="90" t="s">
        <v>742</v>
      </c>
      <c r="AC17" s="90" t="s">
        <v>743</v>
      </c>
      <c r="AD17" s="90" t="s">
        <v>538</v>
      </c>
      <c r="AE17" s="83" t="s">
        <v>707</v>
      </c>
      <c r="AF17" s="90" t="s">
        <v>541</v>
      </c>
      <c r="AG17" s="90" t="s">
        <v>542</v>
      </c>
      <c r="AH17" s="90" t="s">
        <v>758</v>
      </c>
      <c r="AI17" s="90" t="s">
        <v>742</v>
      </c>
      <c r="AJ17" s="90" t="s">
        <v>743</v>
      </c>
      <c r="AK17" s="90" t="s">
        <v>538</v>
      </c>
      <c r="AL17" s="83" t="s">
        <v>707</v>
      </c>
      <c r="AM17" s="90" t="s">
        <v>541</v>
      </c>
      <c r="AN17" s="90" t="s">
        <v>542</v>
      </c>
      <c r="AO17" s="90" t="s">
        <v>758</v>
      </c>
      <c r="AP17" s="90" t="s">
        <v>742</v>
      </c>
      <c r="AQ17" s="90" t="s">
        <v>743</v>
      </c>
      <c r="AR17" s="90" t="s">
        <v>538</v>
      </c>
      <c r="AS17" s="83" t="s">
        <v>707</v>
      </c>
      <c r="AT17" s="90" t="s">
        <v>541</v>
      </c>
      <c r="AU17" s="90" t="s">
        <v>542</v>
      </c>
      <c r="AV17" s="90" t="s">
        <v>758</v>
      </c>
      <c r="AW17" s="90" t="s">
        <v>742</v>
      </c>
      <c r="AX17" s="90" t="s">
        <v>743</v>
      </c>
      <c r="AY17" s="90" t="s">
        <v>538</v>
      </c>
      <c r="AZ17" s="83" t="s">
        <v>707</v>
      </c>
      <c r="BA17" s="90" t="s">
        <v>541</v>
      </c>
      <c r="BB17" s="90" t="s">
        <v>542</v>
      </c>
      <c r="BC17" s="90" t="s">
        <v>758</v>
      </c>
      <c r="BD17" s="90" t="s">
        <v>742</v>
      </c>
      <c r="BE17" s="90" t="s">
        <v>743</v>
      </c>
      <c r="BF17" s="90" t="s">
        <v>538</v>
      </c>
      <c r="BG17" s="83" t="s">
        <v>707</v>
      </c>
      <c r="BH17" s="90" t="s">
        <v>541</v>
      </c>
      <c r="BI17" s="90" t="s">
        <v>542</v>
      </c>
      <c r="BJ17" s="90" t="s">
        <v>758</v>
      </c>
      <c r="BK17" s="90" t="s">
        <v>742</v>
      </c>
      <c r="BL17" s="90" t="s">
        <v>743</v>
      </c>
      <c r="BM17" s="90" t="s">
        <v>538</v>
      </c>
      <c r="BN17" s="83" t="s">
        <v>707</v>
      </c>
      <c r="BO17" s="90" t="s">
        <v>541</v>
      </c>
      <c r="BP17" s="90" t="s">
        <v>542</v>
      </c>
      <c r="BQ17" s="90" t="s">
        <v>758</v>
      </c>
      <c r="BR17" s="90" t="s">
        <v>742</v>
      </c>
      <c r="BS17" s="90" t="s">
        <v>743</v>
      </c>
      <c r="BT17" s="90" t="s">
        <v>538</v>
      </c>
      <c r="BU17" s="83" t="s">
        <v>707</v>
      </c>
      <c r="BV17" s="90" t="s">
        <v>541</v>
      </c>
      <c r="BW17" s="90" t="s">
        <v>542</v>
      </c>
      <c r="BX17" s="90" t="s">
        <v>758</v>
      </c>
      <c r="BY17" s="90" t="s">
        <v>742</v>
      </c>
      <c r="BZ17" s="90" t="s">
        <v>743</v>
      </c>
      <c r="CA17" s="90" t="s">
        <v>538</v>
      </c>
      <c r="CB17" s="83" t="s">
        <v>707</v>
      </c>
      <c r="CC17" s="90" t="s">
        <v>541</v>
      </c>
      <c r="CD17" s="90" t="s">
        <v>542</v>
      </c>
      <c r="CE17" s="90" t="s">
        <v>758</v>
      </c>
      <c r="CF17" s="90" t="s">
        <v>742</v>
      </c>
      <c r="CG17" s="90" t="s">
        <v>743</v>
      </c>
      <c r="CH17" s="90" t="s">
        <v>538</v>
      </c>
      <c r="CI17" s="83" t="s">
        <v>707</v>
      </c>
      <c r="CJ17" s="290"/>
    </row>
    <row r="18" spans="1:88" ht="15.75">
      <c r="A18" s="115">
        <v>1</v>
      </c>
      <c r="B18" s="115">
        <v>2</v>
      </c>
      <c r="C18" s="115">
        <v>3</v>
      </c>
      <c r="D18" s="134" t="s">
        <v>650</v>
      </c>
      <c r="E18" s="134" t="s">
        <v>651</v>
      </c>
      <c r="F18" s="134" t="s">
        <v>652</v>
      </c>
      <c r="G18" s="134" t="s">
        <v>653</v>
      </c>
      <c r="H18" s="134" t="s">
        <v>654</v>
      </c>
      <c r="I18" s="134" t="s">
        <v>655</v>
      </c>
      <c r="J18" s="134" t="s">
        <v>734</v>
      </c>
      <c r="K18" s="134" t="s">
        <v>735</v>
      </c>
      <c r="L18" s="134" t="s">
        <v>736</v>
      </c>
      <c r="M18" s="134" t="s">
        <v>737</v>
      </c>
      <c r="N18" s="134" t="s">
        <v>738</v>
      </c>
      <c r="O18" s="134" t="s">
        <v>739</v>
      </c>
      <c r="P18" s="134" t="s">
        <v>740</v>
      </c>
      <c r="Q18" s="134" t="s">
        <v>741</v>
      </c>
      <c r="R18" s="134" t="s">
        <v>759</v>
      </c>
      <c r="S18" s="134" t="s">
        <v>760</v>
      </c>
      <c r="T18" s="134" t="s">
        <v>761</v>
      </c>
      <c r="U18" s="134" t="s">
        <v>762</v>
      </c>
      <c r="V18" s="134" t="s">
        <v>763</v>
      </c>
      <c r="W18" s="134" t="s">
        <v>764</v>
      </c>
      <c r="X18" s="134" t="s">
        <v>765</v>
      </c>
      <c r="Y18" s="134" t="s">
        <v>766</v>
      </c>
      <c r="Z18" s="134" t="s">
        <v>767</v>
      </c>
      <c r="AA18" s="134" t="s">
        <v>768</v>
      </c>
      <c r="AB18" s="134" t="s">
        <v>769</v>
      </c>
      <c r="AC18" s="134" t="s">
        <v>770</v>
      </c>
      <c r="AD18" s="134" t="s">
        <v>771</v>
      </c>
      <c r="AE18" s="134" t="s">
        <v>772</v>
      </c>
      <c r="AF18" s="134" t="s">
        <v>853</v>
      </c>
      <c r="AG18" s="134" t="s">
        <v>854</v>
      </c>
      <c r="AH18" s="134" t="s">
        <v>855</v>
      </c>
      <c r="AI18" s="134" t="s">
        <v>856</v>
      </c>
      <c r="AJ18" s="134" t="s">
        <v>857</v>
      </c>
      <c r="AK18" s="134" t="s">
        <v>858</v>
      </c>
      <c r="AL18" s="134" t="s">
        <v>859</v>
      </c>
      <c r="AM18" s="134" t="s">
        <v>860</v>
      </c>
      <c r="AN18" s="134" t="s">
        <v>861</v>
      </c>
      <c r="AO18" s="134" t="s">
        <v>862</v>
      </c>
      <c r="AP18" s="134" t="s">
        <v>863</v>
      </c>
      <c r="AQ18" s="134" t="s">
        <v>864</v>
      </c>
      <c r="AR18" s="134" t="s">
        <v>865</v>
      </c>
      <c r="AS18" s="134" t="s">
        <v>866</v>
      </c>
      <c r="AT18" s="134" t="s">
        <v>870</v>
      </c>
      <c r="AU18" s="134" t="s">
        <v>871</v>
      </c>
      <c r="AV18" s="134" t="s">
        <v>872</v>
      </c>
      <c r="AW18" s="134" t="s">
        <v>873</v>
      </c>
      <c r="AX18" s="134" t="s">
        <v>874</v>
      </c>
      <c r="AY18" s="134" t="s">
        <v>875</v>
      </c>
      <c r="AZ18" s="134" t="s">
        <v>876</v>
      </c>
      <c r="BA18" s="134" t="s">
        <v>877</v>
      </c>
      <c r="BB18" s="134" t="s">
        <v>878</v>
      </c>
      <c r="BC18" s="134" t="s">
        <v>879</v>
      </c>
      <c r="BD18" s="134" t="s">
        <v>880</v>
      </c>
      <c r="BE18" s="134" t="s">
        <v>881</v>
      </c>
      <c r="BF18" s="134" t="s">
        <v>882</v>
      </c>
      <c r="BG18" s="134" t="s">
        <v>883</v>
      </c>
      <c r="BH18" s="134" t="s">
        <v>884</v>
      </c>
      <c r="BI18" s="134" t="s">
        <v>885</v>
      </c>
      <c r="BJ18" s="134" t="s">
        <v>886</v>
      </c>
      <c r="BK18" s="134" t="s">
        <v>887</v>
      </c>
      <c r="BL18" s="134" t="s">
        <v>888</v>
      </c>
      <c r="BM18" s="134" t="s">
        <v>889</v>
      </c>
      <c r="BN18" s="134" t="s">
        <v>890</v>
      </c>
      <c r="BO18" s="134" t="s">
        <v>891</v>
      </c>
      <c r="BP18" s="134" t="s">
        <v>892</v>
      </c>
      <c r="BQ18" s="134" t="s">
        <v>893</v>
      </c>
      <c r="BR18" s="134" t="s">
        <v>894</v>
      </c>
      <c r="BS18" s="134" t="s">
        <v>895</v>
      </c>
      <c r="BT18" s="134" t="s">
        <v>896</v>
      </c>
      <c r="BU18" s="134" t="s">
        <v>897</v>
      </c>
      <c r="BV18" s="134" t="s">
        <v>898</v>
      </c>
      <c r="BW18" s="134" t="s">
        <v>899</v>
      </c>
      <c r="BX18" s="134" t="s">
        <v>900</v>
      </c>
      <c r="BY18" s="134" t="s">
        <v>901</v>
      </c>
      <c r="BZ18" s="134" t="s">
        <v>902</v>
      </c>
      <c r="CA18" s="134" t="s">
        <v>903</v>
      </c>
      <c r="CB18" s="134" t="s">
        <v>904</v>
      </c>
      <c r="CC18" s="134" t="s">
        <v>905</v>
      </c>
      <c r="CD18" s="134" t="s">
        <v>906</v>
      </c>
      <c r="CE18" s="134" t="s">
        <v>907</v>
      </c>
      <c r="CF18" s="134" t="s">
        <v>908</v>
      </c>
      <c r="CG18" s="134" t="s">
        <v>909</v>
      </c>
      <c r="CH18" s="134" t="s">
        <v>910</v>
      </c>
      <c r="CI18" s="134" t="s">
        <v>911</v>
      </c>
      <c r="CJ18" s="115">
        <v>8</v>
      </c>
    </row>
    <row r="19" spans="1:88" ht="39.75" customHeight="1">
      <c r="A19" s="153" t="s">
        <v>465</v>
      </c>
      <c r="B19" s="154" t="s">
        <v>466</v>
      </c>
      <c r="C19" s="187"/>
      <c r="D19" s="234">
        <v>10.95</v>
      </c>
      <c r="E19" s="234"/>
      <c r="F19" s="234"/>
      <c r="G19" s="234"/>
      <c r="H19" s="234">
        <v>1.915</v>
      </c>
      <c r="I19" s="234"/>
      <c r="J19" s="234"/>
      <c r="K19" s="234">
        <v>7.23</v>
      </c>
      <c r="L19" s="234"/>
      <c r="M19" s="234">
        <v>1.4</v>
      </c>
      <c r="N19" s="234"/>
      <c r="O19" s="234">
        <v>1.915</v>
      </c>
      <c r="P19" s="234"/>
      <c r="Q19" s="234"/>
      <c r="R19" s="234"/>
      <c r="S19" s="234"/>
      <c r="T19" s="234"/>
      <c r="U19" s="234"/>
      <c r="V19" s="234"/>
      <c r="W19" s="234"/>
      <c r="X19" s="234"/>
      <c r="Y19" s="234"/>
      <c r="Z19" s="234"/>
      <c r="AA19" s="234"/>
      <c r="AB19" s="234"/>
      <c r="AC19" s="234"/>
      <c r="AD19" s="234"/>
      <c r="AE19" s="234"/>
      <c r="AF19" s="234">
        <v>1.6</v>
      </c>
      <c r="AG19" s="234"/>
      <c r="AH19" s="234"/>
      <c r="AI19" s="234"/>
      <c r="AJ19" s="234">
        <v>0</v>
      </c>
      <c r="AK19" s="234"/>
      <c r="AL19" s="234"/>
      <c r="AM19" s="234">
        <v>0</v>
      </c>
      <c r="AN19" s="234"/>
      <c r="AO19" s="234"/>
      <c r="AP19" s="234"/>
      <c r="AQ19" s="234">
        <v>0</v>
      </c>
      <c r="AR19" s="234"/>
      <c r="AS19" s="234"/>
      <c r="AT19" s="234">
        <v>4.83</v>
      </c>
      <c r="AU19" s="234"/>
      <c r="AV19" s="234"/>
      <c r="AW19" s="234"/>
      <c r="AX19" s="234">
        <v>1.915</v>
      </c>
      <c r="AY19" s="234"/>
      <c r="AZ19" s="234"/>
      <c r="BA19" s="234">
        <v>4.83</v>
      </c>
      <c r="BB19" s="234"/>
      <c r="BC19" s="234"/>
      <c r="BD19" s="234"/>
      <c r="BE19" s="234">
        <v>1.915</v>
      </c>
      <c r="BF19" s="234"/>
      <c r="BG19" s="234"/>
      <c r="BH19" s="234">
        <v>4.52</v>
      </c>
      <c r="BI19" s="234"/>
      <c r="BJ19" s="234"/>
      <c r="BK19" s="234"/>
      <c r="BL19" s="234">
        <v>0</v>
      </c>
      <c r="BM19" s="234"/>
      <c r="BN19" s="234"/>
      <c r="BO19" s="212">
        <f>BO20+BO21+BO23+BO22+BO24+BO25</f>
        <v>0.8</v>
      </c>
      <c r="BP19" s="234"/>
      <c r="BQ19" s="234">
        <v>3.02</v>
      </c>
      <c r="BR19" s="234"/>
      <c r="BS19" s="234">
        <v>0</v>
      </c>
      <c r="BT19" s="234"/>
      <c r="BU19" s="234"/>
      <c r="BV19" s="212">
        <f>AF19+AT19+BH19</f>
        <v>10.95</v>
      </c>
      <c r="BW19" s="234"/>
      <c r="BX19" s="234"/>
      <c r="BY19" s="234"/>
      <c r="BZ19" s="234">
        <f>AJ19+AX19+BL19</f>
        <v>1.915</v>
      </c>
      <c r="CA19" s="234"/>
      <c r="CB19" s="234"/>
      <c r="CC19" s="212">
        <f>AF19+AT19+BO19</f>
        <v>7.2299999999999995</v>
      </c>
      <c r="CD19" s="234"/>
      <c r="CE19" s="234">
        <v>3.02</v>
      </c>
      <c r="CF19" s="234"/>
      <c r="CG19" s="234">
        <f>AJ19+AX19+BS19</f>
        <v>1.915</v>
      </c>
      <c r="CH19" s="234"/>
      <c r="CI19" s="234"/>
      <c r="CJ19" s="234"/>
    </row>
    <row r="20" spans="1:88" ht="39.75" customHeight="1">
      <c r="A20" s="155" t="s">
        <v>467</v>
      </c>
      <c r="B20" s="156" t="s">
        <v>468</v>
      </c>
      <c r="C20" s="182"/>
      <c r="D20" s="184">
        <v>3.17</v>
      </c>
      <c r="E20" s="184"/>
      <c r="F20" s="184"/>
      <c r="G20" s="184"/>
      <c r="H20" s="184">
        <v>1.195</v>
      </c>
      <c r="I20" s="184"/>
      <c r="J20" s="184"/>
      <c r="K20" s="184">
        <v>3.97</v>
      </c>
      <c r="L20" s="184"/>
      <c r="M20" s="184">
        <v>1.4</v>
      </c>
      <c r="N20" s="184"/>
      <c r="O20" s="184">
        <v>1.195</v>
      </c>
      <c r="P20" s="184"/>
      <c r="Q20" s="184"/>
      <c r="R20" s="184"/>
      <c r="S20" s="184"/>
      <c r="T20" s="184"/>
      <c r="U20" s="184"/>
      <c r="V20" s="184"/>
      <c r="W20" s="184"/>
      <c r="X20" s="184"/>
      <c r="Y20" s="184"/>
      <c r="Z20" s="184"/>
      <c r="AA20" s="184"/>
      <c r="AB20" s="184"/>
      <c r="AC20" s="184"/>
      <c r="AD20" s="184"/>
      <c r="AE20" s="184"/>
      <c r="AF20" s="184">
        <v>0</v>
      </c>
      <c r="AG20" s="184"/>
      <c r="AH20" s="184"/>
      <c r="AI20" s="184"/>
      <c r="AJ20" s="184">
        <v>0</v>
      </c>
      <c r="AK20" s="184"/>
      <c r="AL20" s="184"/>
      <c r="AM20" s="184">
        <v>0</v>
      </c>
      <c r="AN20" s="184"/>
      <c r="AO20" s="184"/>
      <c r="AP20" s="184"/>
      <c r="AQ20" s="184">
        <v>0</v>
      </c>
      <c r="AR20" s="184"/>
      <c r="AS20" s="184"/>
      <c r="AT20" s="184">
        <v>3.17</v>
      </c>
      <c r="AU20" s="184"/>
      <c r="AV20" s="184"/>
      <c r="AW20" s="184"/>
      <c r="AX20" s="184">
        <v>1.195</v>
      </c>
      <c r="AY20" s="184"/>
      <c r="AZ20" s="184"/>
      <c r="BA20" s="184">
        <v>3.17</v>
      </c>
      <c r="BB20" s="184"/>
      <c r="BC20" s="184"/>
      <c r="BD20" s="184"/>
      <c r="BE20" s="184">
        <v>1.195</v>
      </c>
      <c r="BF20" s="184"/>
      <c r="BG20" s="184"/>
      <c r="BH20" s="184">
        <v>0</v>
      </c>
      <c r="BI20" s="184"/>
      <c r="BJ20" s="184"/>
      <c r="BK20" s="184"/>
      <c r="BL20" s="184">
        <v>0</v>
      </c>
      <c r="BM20" s="184"/>
      <c r="BN20" s="184"/>
      <c r="BO20" s="205">
        <f>BO61+BO62+BO63+BO64+BO68+BO65+BO66</f>
        <v>0.8</v>
      </c>
      <c r="BP20" s="184"/>
      <c r="BQ20" s="184">
        <v>3.02</v>
      </c>
      <c r="BR20" s="184"/>
      <c r="BS20" s="184">
        <v>0</v>
      </c>
      <c r="BT20" s="184"/>
      <c r="BU20" s="184"/>
      <c r="BV20" s="205">
        <f>AF20+AT20+BH20</f>
        <v>3.17</v>
      </c>
      <c r="BW20" s="184"/>
      <c r="BX20" s="184"/>
      <c r="BY20" s="184"/>
      <c r="BZ20" s="184">
        <f>AJ20+AX20+BL20</f>
        <v>1.195</v>
      </c>
      <c r="CA20" s="184"/>
      <c r="CB20" s="184"/>
      <c r="CC20" s="205">
        <f>AF20+AT20+BO20</f>
        <v>3.9699999999999998</v>
      </c>
      <c r="CD20" s="184"/>
      <c r="CE20" s="184">
        <v>3.02</v>
      </c>
      <c r="CF20" s="184"/>
      <c r="CG20" s="184">
        <f>AJ20+AX20+BS20</f>
        <v>1.195</v>
      </c>
      <c r="CH20" s="184"/>
      <c r="CI20" s="184"/>
      <c r="CJ20" s="184"/>
    </row>
    <row r="21" spans="1:88" ht="39.75" customHeight="1">
      <c r="A21" s="158" t="s">
        <v>469</v>
      </c>
      <c r="B21" s="159" t="s">
        <v>470</v>
      </c>
      <c r="C21" s="180"/>
      <c r="D21" s="183">
        <v>3.66</v>
      </c>
      <c r="E21" s="183"/>
      <c r="F21" s="183"/>
      <c r="G21" s="183"/>
      <c r="H21" s="183">
        <v>0.72</v>
      </c>
      <c r="I21" s="183"/>
      <c r="J21" s="183"/>
      <c r="K21" s="183">
        <v>2.8600000000000003</v>
      </c>
      <c r="L21" s="183"/>
      <c r="M21" s="183"/>
      <c r="N21" s="183"/>
      <c r="O21" s="183">
        <v>0.72</v>
      </c>
      <c r="P21" s="183"/>
      <c r="Q21" s="183"/>
      <c r="R21" s="183"/>
      <c r="S21" s="183"/>
      <c r="T21" s="183"/>
      <c r="U21" s="183"/>
      <c r="V21" s="183"/>
      <c r="W21" s="183"/>
      <c r="X21" s="183"/>
      <c r="Y21" s="183"/>
      <c r="Z21" s="183"/>
      <c r="AA21" s="183"/>
      <c r="AB21" s="183"/>
      <c r="AC21" s="183"/>
      <c r="AD21" s="183"/>
      <c r="AE21" s="183"/>
      <c r="AF21" s="183">
        <v>1.6</v>
      </c>
      <c r="AG21" s="183"/>
      <c r="AH21" s="183"/>
      <c r="AI21" s="183"/>
      <c r="AJ21" s="183">
        <v>0</v>
      </c>
      <c r="AK21" s="183"/>
      <c r="AL21" s="183"/>
      <c r="AM21" s="183">
        <v>0</v>
      </c>
      <c r="AN21" s="183"/>
      <c r="AO21" s="183"/>
      <c r="AP21" s="183"/>
      <c r="AQ21" s="183">
        <v>0</v>
      </c>
      <c r="AR21" s="183"/>
      <c r="AS21" s="183"/>
      <c r="AT21" s="183">
        <v>1.26</v>
      </c>
      <c r="AU21" s="183"/>
      <c r="AV21" s="183"/>
      <c r="AW21" s="183"/>
      <c r="AX21" s="183">
        <v>0.72</v>
      </c>
      <c r="AY21" s="183"/>
      <c r="AZ21" s="183"/>
      <c r="BA21" s="183">
        <v>1.26</v>
      </c>
      <c r="BB21" s="183"/>
      <c r="BC21" s="183"/>
      <c r="BD21" s="183"/>
      <c r="BE21" s="183">
        <v>0.72</v>
      </c>
      <c r="BF21" s="183"/>
      <c r="BG21" s="183"/>
      <c r="BH21" s="183">
        <v>0.8</v>
      </c>
      <c r="BI21" s="183"/>
      <c r="BJ21" s="183"/>
      <c r="BK21" s="183"/>
      <c r="BL21" s="183">
        <v>0</v>
      </c>
      <c r="BM21" s="183"/>
      <c r="BN21" s="183"/>
      <c r="BO21" s="207">
        <f>BO72+BO74+BO75+BO76+BO77+BO78+BO79+BO80+BO83+BO106+BO107+BO108+BO110</f>
        <v>0</v>
      </c>
      <c r="BP21" s="183"/>
      <c r="BQ21" s="183"/>
      <c r="BR21" s="183"/>
      <c r="BS21" s="183">
        <v>0</v>
      </c>
      <c r="BT21" s="183"/>
      <c r="BU21" s="183"/>
      <c r="BV21" s="207">
        <f>AF21+AT21+BH21</f>
        <v>3.66</v>
      </c>
      <c r="BW21" s="183"/>
      <c r="BX21" s="183"/>
      <c r="BY21" s="183"/>
      <c r="BZ21" s="183">
        <f>AJ21+AX21+BL21</f>
        <v>0.72</v>
      </c>
      <c r="CA21" s="183"/>
      <c r="CB21" s="183"/>
      <c r="CC21" s="207">
        <f>AF21+AT21+BO21</f>
        <v>2.8600000000000003</v>
      </c>
      <c r="CD21" s="183"/>
      <c r="CE21" s="183"/>
      <c r="CF21" s="183"/>
      <c r="CG21" s="183">
        <f>AJ21+AX21+BS21</f>
        <v>0.72</v>
      </c>
      <c r="CH21" s="183"/>
      <c r="CI21" s="183"/>
      <c r="CJ21" s="183"/>
    </row>
    <row r="22" spans="1:88" ht="51" customHeight="1">
      <c r="A22" s="161" t="s">
        <v>471</v>
      </c>
      <c r="B22" s="162" t="s">
        <v>472</v>
      </c>
      <c r="C22" s="188"/>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42"/>
      <c r="BP22" s="235"/>
      <c r="BQ22" s="235"/>
      <c r="BR22" s="235"/>
      <c r="BS22" s="235"/>
      <c r="BT22" s="235"/>
      <c r="BU22" s="235"/>
      <c r="BV22" s="242"/>
      <c r="BW22" s="235"/>
      <c r="BX22" s="235"/>
      <c r="BY22" s="235"/>
      <c r="BZ22" s="235"/>
      <c r="CA22" s="235"/>
      <c r="CB22" s="235"/>
      <c r="CC22" s="242"/>
      <c r="CD22" s="235"/>
      <c r="CE22" s="235"/>
      <c r="CF22" s="235"/>
      <c r="CG22" s="235"/>
      <c r="CH22" s="235"/>
      <c r="CI22" s="235"/>
      <c r="CJ22" s="235"/>
    </row>
    <row r="23" spans="1:88" ht="39.75" customHeight="1">
      <c r="A23" s="164" t="s">
        <v>473</v>
      </c>
      <c r="B23" s="165" t="s">
        <v>474</v>
      </c>
      <c r="C23" s="189"/>
      <c r="D23" s="185">
        <v>4.12</v>
      </c>
      <c r="E23" s="185"/>
      <c r="F23" s="185"/>
      <c r="G23" s="185"/>
      <c r="H23" s="185">
        <v>0</v>
      </c>
      <c r="I23" s="185"/>
      <c r="J23" s="185"/>
      <c r="K23" s="185">
        <v>0.4</v>
      </c>
      <c r="L23" s="185"/>
      <c r="M23" s="185"/>
      <c r="N23" s="185"/>
      <c r="O23" s="185">
        <v>0</v>
      </c>
      <c r="P23" s="185"/>
      <c r="Q23" s="185"/>
      <c r="R23" s="185"/>
      <c r="S23" s="185"/>
      <c r="T23" s="185"/>
      <c r="U23" s="185"/>
      <c r="V23" s="185"/>
      <c r="W23" s="185"/>
      <c r="X23" s="185"/>
      <c r="Y23" s="185"/>
      <c r="Z23" s="185"/>
      <c r="AA23" s="185"/>
      <c r="AB23" s="185"/>
      <c r="AC23" s="185"/>
      <c r="AD23" s="185"/>
      <c r="AE23" s="185"/>
      <c r="AF23" s="185">
        <v>0</v>
      </c>
      <c r="AG23" s="185"/>
      <c r="AH23" s="185"/>
      <c r="AI23" s="185"/>
      <c r="AJ23" s="185">
        <v>0</v>
      </c>
      <c r="AK23" s="185"/>
      <c r="AL23" s="185"/>
      <c r="AM23" s="185">
        <v>0</v>
      </c>
      <c r="AN23" s="185"/>
      <c r="AO23" s="185"/>
      <c r="AP23" s="185"/>
      <c r="AQ23" s="185">
        <v>0</v>
      </c>
      <c r="AR23" s="185"/>
      <c r="AS23" s="185"/>
      <c r="AT23" s="185">
        <v>0.4</v>
      </c>
      <c r="AU23" s="185"/>
      <c r="AV23" s="185"/>
      <c r="AW23" s="185"/>
      <c r="AX23" s="185">
        <v>0</v>
      </c>
      <c r="AY23" s="185"/>
      <c r="AZ23" s="185"/>
      <c r="BA23" s="185">
        <v>0.4</v>
      </c>
      <c r="BB23" s="185"/>
      <c r="BC23" s="185"/>
      <c r="BD23" s="185"/>
      <c r="BE23" s="185">
        <v>0</v>
      </c>
      <c r="BF23" s="185"/>
      <c r="BG23" s="185"/>
      <c r="BH23" s="185">
        <v>3.7199999999999998</v>
      </c>
      <c r="BI23" s="185"/>
      <c r="BJ23" s="185"/>
      <c r="BK23" s="185"/>
      <c r="BL23" s="185">
        <v>0</v>
      </c>
      <c r="BM23" s="185"/>
      <c r="BN23" s="185"/>
      <c r="BO23" s="210">
        <f>BO138+BO139+BO140+BO141+BO142</f>
        <v>0</v>
      </c>
      <c r="BP23" s="185"/>
      <c r="BQ23" s="185"/>
      <c r="BR23" s="185"/>
      <c r="BS23" s="185">
        <v>0</v>
      </c>
      <c r="BT23" s="185"/>
      <c r="BU23" s="185"/>
      <c r="BV23" s="210">
        <f>AF23+AT23+BH23</f>
        <v>4.12</v>
      </c>
      <c r="BW23" s="185"/>
      <c r="BX23" s="185"/>
      <c r="BY23" s="185"/>
      <c r="BZ23" s="185">
        <f>AJ23+AX23+BL23</f>
        <v>0</v>
      </c>
      <c r="CA23" s="185"/>
      <c r="CB23" s="185"/>
      <c r="CC23" s="210">
        <f>AF23+AT23+BO23</f>
        <v>0.4</v>
      </c>
      <c r="CD23" s="185"/>
      <c r="CE23" s="185"/>
      <c r="CF23" s="185"/>
      <c r="CG23" s="185">
        <f>AJ23+AX23+BS23</f>
        <v>0</v>
      </c>
      <c r="CH23" s="185"/>
      <c r="CI23" s="185"/>
      <c r="CJ23" s="185"/>
    </row>
    <row r="24" spans="1:88" ht="39.75" customHeight="1">
      <c r="A24" s="170" t="s">
        <v>475</v>
      </c>
      <c r="B24" s="171" t="s">
        <v>476</v>
      </c>
      <c r="C24" s="190"/>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43"/>
      <c r="BP24" s="236"/>
      <c r="BQ24" s="236"/>
      <c r="BR24" s="236"/>
      <c r="BS24" s="236"/>
      <c r="BT24" s="236"/>
      <c r="BU24" s="236"/>
      <c r="BV24" s="243"/>
      <c r="BW24" s="236"/>
      <c r="BX24" s="236"/>
      <c r="BY24" s="236"/>
      <c r="BZ24" s="236"/>
      <c r="CA24" s="236"/>
      <c r="CB24" s="236"/>
      <c r="CC24" s="243"/>
      <c r="CD24" s="236"/>
      <c r="CE24" s="236"/>
      <c r="CF24" s="236"/>
      <c r="CG24" s="236"/>
      <c r="CH24" s="236"/>
      <c r="CI24" s="236"/>
      <c r="CJ24" s="236"/>
    </row>
    <row r="25" spans="1:88" ht="39.75" customHeight="1">
      <c r="A25" s="167" t="s">
        <v>477</v>
      </c>
      <c r="B25" s="168" t="s">
        <v>481</v>
      </c>
      <c r="C25" s="186"/>
      <c r="D25" s="222">
        <v>0</v>
      </c>
      <c r="E25" s="222"/>
      <c r="F25" s="222"/>
      <c r="G25" s="222"/>
      <c r="H25" s="222">
        <v>0</v>
      </c>
      <c r="I25" s="222"/>
      <c r="J25" s="222"/>
      <c r="K25" s="222">
        <v>0</v>
      </c>
      <c r="L25" s="222"/>
      <c r="M25" s="222"/>
      <c r="N25" s="222"/>
      <c r="O25" s="222">
        <v>0</v>
      </c>
      <c r="P25" s="222"/>
      <c r="Q25" s="222"/>
      <c r="R25" s="222"/>
      <c r="S25" s="222"/>
      <c r="T25" s="222"/>
      <c r="U25" s="222"/>
      <c r="V25" s="222"/>
      <c r="W25" s="222"/>
      <c r="X25" s="222"/>
      <c r="Y25" s="222"/>
      <c r="Z25" s="222"/>
      <c r="AA25" s="222"/>
      <c r="AB25" s="222"/>
      <c r="AC25" s="222"/>
      <c r="AD25" s="222"/>
      <c r="AE25" s="222"/>
      <c r="AF25" s="222">
        <v>0</v>
      </c>
      <c r="AG25" s="222"/>
      <c r="AH25" s="222"/>
      <c r="AI25" s="222"/>
      <c r="AJ25" s="222">
        <v>0</v>
      </c>
      <c r="AK25" s="222"/>
      <c r="AL25" s="222"/>
      <c r="AM25" s="222">
        <v>0</v>
      </c>
      <c r="AN25" s="222"/>
      <c r="AO25" s="222"/>
      <c r="AP25" s="222"/>
      <c r="AQ25" s="222">
        <v>0</v>
      </c>
      <c r="AR25" s="222"/>
      <c r="AS25" s="222"/>
      <c r="AT25" s="222">
        <v>0</v>
      </c>
      <c r="AU25" s="222"/>
      <c r="AV25" s="222"/>
      <c r="AW25" s="222"/>
      <c r="AX25" s="222">
        <v>0</v>
      </c>
      <c r="AY25" s="222"/>
      <c r="AZ25" s="222"/>
      <c r="BA25" s="222">
        <v>0</v>
      </c>
      <c r="BB25" s="222"/>
      <c r="BC25" s="222"/>
      <c r="BD25" s="222"/>
      <c r="BE25" s="222">
        <v>0</v>
      </c>
      <c r="BF25" s="222"/>
      <c r="BG25" s="222"/>
      <c r="BH25" s="222">
        <v>0</v>
      </c>
      <c r="BI25" s="222"/>
      <c r="BJ25" s="222"/>
      <c r="BK25" s="222"/>
      <c r="BL25" s="222">
        <v>0</v>
      </c>
      <c r="BM25" s="222"/>
      <c r="BN25" s="222"/>
      <c r="BO25" s="211">
        <f>BO148+BO149+BO150</f>
        <v>0</v>
      </c>
      <c r="BP25" s="222"/>
      <c r="BQ25" s="222"/>
      <c r="BR25" s="222"/>
      <c r="BS25" s="222">
        <v>0</v>
      </c>
      <c r="BT25" s="222"/>
      <c r="BU25" s="222"/>
      <c r="BV25" s="211">
        <f>AF25+AT25+BH25</f>
        <v>0</v>
      </c>
      <c r="BW25" s="222"/>
      <c r="BX25" s="222"/>
      <c r="BY25" s="222"/>
      <c r="BZ25" s="222">
        <f>AJ25+AX25+BL25</f>
        <v>0</v>
      </c>
      <c r="CA25" s="222"/>
      <c r="CB25" s="222"/>
      <c r="CC25" s="211">
        <f>AF25+AT25+BO25</f>
        <v>0</v>
      </c>
      <c r="CD25" s="222"/>
      <c r="CE25" s="222"/>
      <c r="CF25" s="222"/>
      <c r="CG25" s="222">
        <f>AJ25+AX25+BS25</f>
        <v>0</v>
      </c>
      <c r="CH25" s="222"/>
      <c r="CI25" s="222"/>
      <c r="CJ25" s="222"/>
    </row>
    <row r="26" spans="1:88" ht="30" customHeight="1">
      <c r="A26" s="153"/>
      <c r="B26" s="154"/>
      <c r="C26" s="187"/>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row>
    <row r="27" spans="1:88" ht="30" customHeight="1">
      <c r="A27" s="153" t="s">
        <v>326</v>
      </c>
      <c r="B27" s="154" t="s">
        <v>358</v>
      </c>
      <c r="C27" s="187"/>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row>
    <row r="28" spans="1:88" ht="30" customHeight="1">
      <c r="A28" s="153" t="s">
        <v>327</v>
      </c>
      <c r="B28" s="154" t="s">
        <v>482</v>
      </c>
      <c r="C28" s="187"/>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row>
    <row r="29" spans="1:88" ht="30" customHeight="1">
      <c r="A29" s="153" t="s">
        <v>329</v>
      </c>
      <c r="B29" s="154" t="s">
        <v>483</v>
      </c>
      <c r="C29" s="187"/>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row>
    <row r="30" spans="1:88" ht="30" customHeight="1" hidden="1" outlineLevel="1">
      <c r="A30" s="153" t="s">
        <v>359</v>
      </c>
      <c r="B30" s="154" t="s">
        <v>484</v>
      </c>
      <c r="C30" s="187"/>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row>
    <row r="31" spans="1:88" ht="30" customHeight="1" hidden="1" outlineLevel="1">
      <c r="A31" s="153" t="s">
        <v>360</v>
      </c>
      <c r="B31" s="154" t="s">
        <v>485</v>
      </c>
      <c r="C31" s="187"/>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row>
    <row r="32" spans="1:88" ht="30" customHeight="1" hidden="1" outlineLevel="1">
      <c r="A32" s="153" t="s">
        <v>361</v>
      </c>
      <c r="B32" s="154" t="s">
        <v>486</v>
      </c>
      <c r="C32" s="187"/>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row>
    <row r="33" spans="1:88" ht="30" customHeight="1" hidden="1" outlineLevel="1">
      <c r="A33" s="155" t="s">
        <v>361</v>
      </c>
      <c r="B33" s="156" t="s">
        <v>487</v>
      </c>
      <c r="C33" s="182"/>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row>
    <row r="34" spans="1:88" ht="30" customHeight="1" hidden="1" outlineLevel="1">
      <c r="A34" s="155" t="s">
        <v>361</v>
      </c>
      <c r="B34" s="156" t="s">
        <v>487</v>
      </c>
      <c r="C34" s="182"/>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row>
    <row r="35" spans="1:88" ht="30" customHeight="1" hidden="1" outlineLevel="1">
      <c r="A35" s="155" t="s">
        <v>536</v>
      </c>
      <c r="B35" s="156" t="s">
        <v>536</v>
      </c>
      <c r="C35" s="182"/>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row>
    <row r="36" spans="1:88" ht="30" customHeight="1" collapsed="1">
      <c r="A36" s="153" t="s">
        <v>330</v>
      </c>
      <c r="B36" s="154" t="s">
        <v>488</v>
      </c>
      <c r="C36" s="187"/>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row>
    <row r="37" spans="1:88" ht="30" customHeight="1" hidden="1" outlineLevel="1">
      <c r="A37" s="153" t="s">
        <v>363</v>
      </c>
      <c r="B37" s="154" t="s">
        <v>489</v>
      </c>
      <c r="C37" s="187"/>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row>
    <row r="38" spans="1:88" ht="30" customHeight="1" hidden="1" outlineLevel="1">
      <c r="A38" s="155" t="s">
        <v>363</v>
      </c>
      <c r="B38" s="156" t="s">
        <v>487</v>
      </c>
      <c r="C38" s="182"/>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row>
    <row r="39" spans="1:88" ht="30" customHeight="1" hidden="1" outlineLevel="1">
      <c r="A39" s="155" t="s">
        <v>363</v>
      </c>
      <c r="B39" s="156" t="s">
        <v>487</v>
      </c>
      <c r="C39" s="182"/>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row>
    <row r="40" spans="1:88" ht="30" customHeight="1" hidden="1" outlineLevel="1">
      <c r="A40" s="155" t="s">
        <v>536</v>
      </c>
      <c r="B40" s="156" t="s">
        <v>536</v>
      </c>
      <c r="C40" s="182"/>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row>
    <row r="41" spans="1:88" ht="30" customHeight="1" hidden="1" outlineLevel="1">
      <c r="A41" s="153" t="s">
        <v>364</v>
      </c>
      <c r="B41" s="154" t="s">
        <v>490</v>
      </c>
      <c r="C41" s="187"/>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row>
    <row r="42" spans="1:88" ht="30" customHeight="1" hidden="1" outlineLevel="1">
      <c r="A42" s="155" t="s">
        <v>364</v>
      </c>
      <c r="B42" s="156" t="s">
        <v>487</v>
      </c>
      <c r="C42" s="182"/>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row>
    <row r="43" spans="1:88" ht="30" customHeight="1" hidden="1" outlineLevel="1">
      <c r="A43" s="155" t="s">
        <v>364</v>
      </c>
      <c r="B43" s="156" t="s">
        <v>487</v>
      </c>
      <c r="C43" s="182"/>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row>
    <row r="44" spans="1:88" ht="30" customHeight="1" hidden="1" outlineLevel="1">
      <c r="A44" s="155" t="s">
        <v>536</v>
      </c>
      <c r="B44" s="156" t="s">
        <v>536</v>
      </c>
      <c r="C44" s="182"/>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row>
    <row r="45" spans="1:88" ht="30" customHeight="1" collapsed="1">
      <c r="A45" s="153" t="s">
        <v>331</v>
      </c>
      <c r="B45" s="154" t="s">
        <v>491</v>
      </c>
      <c r="C45" s="187"/>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row>
    <row r="46" spans="1:88" ht="31.5" hidden="1" outlineLevel="1">
      <c r="A46" s="153" t="s">
        <v>367</v>
      </c>
      <c r="B46" s="154" t="s">
        <v>492</v>
      </c>
      <c r="C46" s="187"/>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row>
    <row r="47" spans="1:88" ht="78.75" hidden="1" outlineLevel="1">
      <c r="A47" s="153" t="s">
        <v>367</v>
      </c>
      <c r="B47" s="154" t="s">
        <v>493</v>
      </c>
      <c r="C47" s="187"/>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row>
    <row r="48" spans="1:88" ht="15.75" hidden="1" outlineLevel="1">
      <c r="A48" s="155" t="s">
        <v>367</v>
      </c>
      <c r="B48" s="156" t="s">
        <v>487</v>
      </c>
      <c r="C48" s="182"/>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row>
    <row r="49" spans="1:88" ht="15.75" hidden="1" outlineLevel="1">
      <c r="A49" s="155" t="s">
        <v>367</v>
      </c>
      <c r="B49" s="156" t="s">
        <v>487</v>
      </c>
      <c r="C49" s="182"/>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row>
    <row r="50" spans="1:88" ht="15.75" hidden="1" outlineLevel="1">
      <c r="A50" s="155" t="s">
        <v>536</v>
      </c>
      <c r="B50" s="156" t="s">
        <v>536</v>
      </c>
      <c r="C50" s="182"/>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row>
    <row r="51" spans="1:88" ht="63" hidden="1" outlineLevel="1">
      <c r="A51" s="153" t="s">
        <v>367</v>
      </c>
      <c r="B51" s="154" t="s">
        <v>494</v>
      </c>
      <c r="C51" s="187"/>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row>
    <row r="52" spans="1:88" ht="15.75" hidden="1" outlineLevel="1">
      <c r="A52" s="155" t="s">
        <v>367</v>
      </c>
      <c r="B52" s="156" t="s">
        <v>487</v>
      </c>
      <c r="C52" s="182"/>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row>
    <row r="53" spans="1:88" ht="15.75" hidden="1" outlineLevel="1">
      <c r="A53" s="155" t="s">
        <v>367</v>
      </c>
      <c r="B53" s="156" t="s">
        <v>487</v>
      </c>
      <c r="C53" s="182"/>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row>
    <row r="54" spans="1:88" ht="15.75" hidden="1" outlineLevel="1">
      <c r="A54" s="155" t="s">
        <v>536</v>
      </c>
      <c r="B54" s="156" t="s">
        <v>536</v>
      </c>
      <c r="C54" s="182"/>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row>
    <row r="55" spans="1:88" ht="63" hidden="1" outlineLevel="1">
      <c r="A55" s="153" t="s">
        <v>367</v>
      </c>
      <c r="B55" s="154" t="s">
        <v>495</v>
      </c>
      <c r="C55" s="187"/>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row>
    <row r="56" spans="1:88" ht="15.75" hidden="1" outlineLevel="1">
      <c r="A56" s="155" t="s">
        <v>367</v>
      </c>
      <c r="B56" s="156" t="s">
        <v>487</v>
      </c>
      <c r="C56" s="182"/>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row>
    <row r="57" spans="1:88" ht="15.75" hidden="1" outlineLevel="1">
      <c r="A57" s="155" t="s">
        <v>367</v>
      </c>
      <c r="B57" s="156" t="s">
        <v>487</v>
      </c>
      <c r="C57" s="182"/>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row>
    <row r="58" spans="1:88" ht="15.75" hidden="1" outlineLevel="1">
      <c r="A58" s="155" t="s">
        <v>536</v>
      </c>
      <c r="B58" s="156" t="s">
        <v>536</v>
      </c>
      <c r="C58" s="182"/>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row>
    <row r="59" spans="1:88" ht="63" collapsed="1">
      <c r="A59" s="153" t="s">
        <v>332</v>
      </c>
      <c r="B59" s="154" t="s">
        <v>496</v>
      </c>
      <c r="C59" s="187"/>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row>
    <row r="60" spans="1:88" ht="47.25">
      <c r="A60" s="153" t="s">
        <v>371</v>
      </c>
      <c r="B60" s="154" t="s">
        <v>497</v>
      </c>
      <c r="C60" s="187"/>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row>
    <row r="61" spans="1:88" ht="39.75" customHeight="1">
      <c r="A61" s="155" t="s">
        <v>371</v>
      </c>
      <c r="B61" s="156" t="s">
        <v>275</v>
      </c>
      <c r="C61" s="182" t="s">
        <v>776</v>
      </c>
      <c r="D61" s="205">
        <v>0.25</v>
      </c>
      <c r="E61" s="205"/>
      <c r="F61" s="205"/>
      <c r="G61" s="205"/>
      <c r="H61" s="205"/>
      <c r="I61" s="205"/>
      <c r="J61" s="205"/>
      <c r="K61" s="205">
        <v>0.65</v>
      </c>
      <c r="L61" s="205"/>
      <c r="M61" s="205">
        <v>1.4</v>
      </c>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v>0.25</v>
      </c>
      <c r="AU61" s="205"/>
      <c r="AV61" s="205"/>
      <c r="AW61" s="205"/>
      <c r="AX61" s="205"/>
      <c r="AY61" s="205"/>
      <c r="AZ61" s="205"/>
      <c r="BA61" s="205">
        <v>0.25</v>
      </c>
      <c r="BB61" s="205"/>
      <c r="BC61" s="205"/>
      <c r="BD61" s="205"/>
      <c r="BE61" s="205"/>
      <c r="BF61" s="205"/>
      <c r="BG61" s="205"/>
      <c r="BH61" s="205"/>
      <c r="BI61" s="205"/>
      <c r="BJ61" s="205"/>
      <c r="BK61" s="205"/>
      <c r="BL61" s="205"/>
      <c r="BM61" s="205"/>
      <c r="BN61" s="205"/>
      <c r="BO61" s="205">
        <v>0.4</v>
      </c>
      <c r="BP61" s="205"/>
      <c r="BQ61" s="205">
        <v>1.4</v>
      </c>
      <c r="BR61" s="205"/>
      <c r="BS61" s="205"/>
      <c r="BT61" s="205"/>
      <c r="BU61" s="205"/>
      <c r="BV61" s="201">
        <f>AF61+AT61+BH61</f>
        <v>0.25</v>
      </c>
      <c r="BW61" s="205"/>
      <c r="BX61" s="205"/>
      <c r="BY61" s="205"/>
      <c r="BZ61" s="205"/>
      <c r="CA61" s="205"/>
      <c r="CB61" s="205"/>
      <c r="CC61" s="201">
        <f>AF61+AT61+BO61</f>
        <v>0.65</v>
      </c>
      <c r="CD61" s="205"/>
      <c r="CE61" s="205">
        <v>1.4</v>
      </c>
      <c r="CF61" s="205"/>
      <c r="CG61" s="205"/>
      <c r="CH61" s="205"/>
      <c r="CI61" s="205"/>
      <c r="CJ61" s="205"/>
    </row>
    <row r="62" spans="1:88" ht="39.75" customHeight="1">
      <c r="A62" s="155" t="s">
        <v>371</v>
      </c>
      <c r="B62" s="156" t="s">
        <v>276</v>
      </c>
      <c r="C62" s="182" t="s">
        <v>777</v>
      </c>
      <c r="D62" s="205">
        <v>0.4</v>
      </c>
      <c r="E62" s="205"/>
      <c r="F62" s="205"/>
      <c r="G62" s="205"/>
      <c r="H62" s="205"/>
      <c r="I62" s="205"/>
      <c r="J62" s="205"/>
      <c r="K62" s="205">
        <v>0.4</v>
      </c>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v>0.4</v>
      </c>
      <c r="AU62" s="205"/>
      <c r="AV62" s="205"/>
      <c r="AW62" s="205"/>
      <c r="AX62" s="205"/>
      <c r="AY62" s="205"/>
      <c r="AZ62" s="205"/>
      <c r="BA62" s="205">
        <v>0.4</v>
      </c>
      <c r="BB62" s="205"/>
      <c r="BC62" s="205"/>
      <c r="BD62" s="205"/>
      <c r="BE62" s="205"/>
      <c r="BF62" s="205"/>
      <c r="BG62" s="205"/>
      <c r="BH62" s="205"/>
      <c r="BI62" s="205"/>
      <c r="BJ62" s="205"/>
      <c r="BK62" s="205"/>
      <c r="BL62" s="205"/>
      <c r="BM62" s="205"/>
      <c r="BN62" s="205"/>
      <c r="BO62" s="201"/>
      <c r="BP62" s="205"/>
      <c r="BQ62" s="205"/>
      <c r="BR62" s="205"/>
      <c r="BS62" s="205"/>
      <c r="BT62" s="205"/>
      <c r="BU62" s="205"/>
      <c r="BV62" s="201">
        <f>AF62+AT62+BH62</f>
        <v>0.4</v>
      </c>
      <c r="BW62" s="205"/>
      <c r="BX62" s="205"/>
      <c r="BY62" s="205"/>
      <c r="BZ62" s="205"/>
      <c r="CA62" s="205"/>
      <c r="CB62" s="205"/>
      <c r="CC62" s="201">
        <f>AF62+AT62+BO62</f>
        <v>0.4</v>
      </c>
      <c r="CD62" s="205"/>
      <c r="CE62" s="205"/>
      <c r="CF62" s="205"/>
      <c r="CG62" s="205"/>
      <c r="CH62" s="205"/>
      <c r="CI62" s="205"/>
      <c r="CJ62" s="205"/>
    </row>
    <row r="63" spans="1:88" ht="39.75" customHeight="1">
      <c r="A63" s="155" t="s">
        <v>371</v>
      </c>
      <c r="B63" s="156" t="s">
        <v>278</v>
      </c>
      <c r="C63" s="182" t="s">
        <v>778</v>
      </c>
      <c r="D63" s="205"/>
      <c r="E63" s="205"/>
      <c r="F63" s="205"/>
      <c r="G63" s="205"/>
      <c r="H63" s="205">
        <v>1.195</v>
      </c>
      <c r="I63" s="205"/>
      <c r="J63" s="205"/>
      <c r="K63" s="205"/>
      <c r="L63" s="205"/>
      <c r="M63" s="205"/>
      <c r="N63" s="205"/>
      <c r="O63" s="205">
        <v>1.195</v>
      </c>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v>1.195</v>
      </c>
      <c r="AY63" s="205"/>
      <c r="AZ63" s="205"/>
      <c r="BA63" s="205"/>
      <c r="BB63" s="205"/>
      <c r="BC63" s="205"/>
      <c r="BD63" s="205"/>
      <c r="BE63" s="205">
        <v>1.195</v>
      </c>
      <c r="BF63" s="205"/>
      <c r="BG63" s="205"/>
      <c r="BH63" s="205"/>
      <c r="BI63" s="205"/>
      <c r="BJ63" s="205"/>
      <c r="BK63" s="205"/>
      <c r="BL63" s="205"/>
      <c r="BM63" s="205"/>
      <c r="BN63" s="205"/>
      <c r="BO63" s="201"/>
      <c r="BP63" s="205"/>
      <c r="BQ63" s="205"/>
      <c r="BR63" s="205"/>
      <c r="BS63" s="205"/>
      <c r="BT63" s="205"/>
      <c r="BU63" s="205"/>
      <c r="BV63" s="201"/>
      <c r="BW63" s="205"/>
      <c r="BX63" s="205"/>
      <c r="BY63" s="205"/>
      <c r="BZ63" s="205">
        <f>AJ63+AX63+BL63</f>
        <v>1.195</v>
      </c>
      <c r="CA63" s="205"/>
      <c r="CB63" s="205"/>
      <c r="CC63" s="201"/>
      <c r="CD63" s="205"/>
      <c r="CE63" s="205"/>
      <c r="CF63" s="205"/>
      <c r="CG63" s="205">
        <f>AJ63+AX63+BS63</f>
        <v>1.195</v>
      </c>
      <c r="CH63" s="205"/>
      <c r="CI63" s="205"/>
      <c r="CJ63" s="205"/>
    </row>
    <row r="64" spans="1:88" ht="39.75" customHeight="1">
      <c r="A64" s="155" t="s">
        <v>371</v>
      </c>
      <c r="B64" s="156" t="s">
        <v>277</v>
      </c>
      <c r="C64" s="182" t="s">
        <v>779</v>
      </c>
      <c r="D64" s="205">
        <v>1.26</v>
      </c>
      <c r="E64" s="205"/>
      <c r="F64" s="205"/>
      <c r="G64" s="205"/>
      <c r="H64" s="205"/>
      <c r="I64" s="205"/>
      <c r="J64" s="205"/>
      <c r="K64" s="205">
        <v>1.26</v>
      </c>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v>1.26</v>
      </c>
      <c r="AU64" s="205"/>
      <c r="AV64" s="205"/>
      <c r="AW64" s="205"/>
      <c r="AX64" s="205"/>
      <c r="AY64" s="205"/>
      <c r="AZ64" s="205"/>
      <c r="BA64" s="205">
        <v>1.26</v>
      </c>
      <c r="BB64" s="205"/>
      <c r="BC64" s="205"/>
      <c r="BD64" s="205"/>
      <c r="BE64" s="205"/>
      <c r="BF64" s="205"/>
      <c r="BG64" s="205"/>
      <c r="BH64" s="205"/>
      <c r="BI64" s="205"/>
      <c r="BJ64" s="205"/>
      <c r="BK64" s="205"/>
      <c r="BL64" s="205"/>
      <c r="BM64" s="205"/>
      <c r="BN64" s="205"/>
      <c r="BO64" s="201"/>
      <c r="BP64" s="205"/>
      <c r="BQ64" s="205"/>
      <c r="BR64" s="205"/>
      <c r="BS64" s="205"/>
      <c r="BT64" s="205"/>
      <c r="BU64" s="205"/>
      <c r="BV64" s="201">
        <f>AF64+AT64+BH64</f>
        <v>1.26</v>
      </c>
      <c r="BW64" s="205"/>
      <c r="BX64" s="205"/>
      <c r="BY64" s="205"/>
      <c r="BZ64" s="205"/>
      <c r="CA64" s="205"/>
      <c r="CB64" s="205"/>
      <c r="CC64" s="201">
        <f>AF64+AT64+BO64</f>
        <v>1.26</v>
      </c>
      <c r="CD64" s="205"/>
      <c r="CE64" s="205"/>
      <c r="CF64" s="205"/>
      <c r="CG64" s="205"/>
      <c r="CH64" s="205"/>
      <c r="CI64" s="205"/>
      <c r="CJ64" s="205"/>
    </row>
    <row r="65" spans="1:88" ht="39.75" customHeight="1">
      <c r="A65" s="155" t="s">
        <v>371</v>
      </c>
      <c r="B65" s="156" t="s">
        <v>801</v>
      </c>
      <c r="C65" s="182" t="s">
        <v>803</v>
      </c>
      <c r="D65" s="205"/>
      <c r="E65" s="205"/>
      <c r="F65" s="205"/>
      <c r="G65" s="205"/>
      <c r="H65" s="205"/>
      <c r="I65" s="205"/>
      <c r="J65" s="205"/>
      <c r="K65" s="205">
        <v>0.4</v>
      </c>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v>0.4</v>
      </c>
      <c r="BP65" s="205"/>
      <c r="BQ65" s="205">
        <v>1.62</v>
      </c>
      <c r="BR65" s="205"/>
      <c r="BS65" s="205"/>
      <c r="BT65" s="205"/>
      <c r="BU65" s="205"/>
      <c r="BV65" s="205"/>
      <c r="BW65" s="205"/>
      <c r="BX65" s="205"/>
      <c r="BY65" s="205"/>
      <c r="BZ65" s="205"/>
      <c r="CA65" s="205"/>
      <c r="CB65" s="205"/>
      <c r="CC65" s="205">
        <f>AF65+AT65+BO65</f>
        <v>0.4</v>
      </c>
      <c r="CD65" s="205"/>
      <c r="CE65" s="205">
        <v>1.62</v>
      </c>
      <c r="CF65" s="205"/>
      <c r="CG65" s="205"/>
      <c r="CH65" s="205"/>
      <c r="CI65" s="205"/>
      <c r="CJ65" s="205"/>
    </row>
    <row r="66" spans="1:88" ht="39.75" customHeight="1">
      <c r="A66" s="155" t="s">
        <v>371</v>
      </c>
      <c r="B66" s="156" t="s">
        <v>804</v>
      </c>
      <c r="C66" s="182" t="s">
        <v>802</v>
      </c>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1"/>
      <c r="BP66" s="205"/>
      <c r="BQ66" s="205"/>
      <c r="BR66" s="205"/>
      <c r="BS66" s="205"/>
      <c r="BT66" s="205"/>
      <c r="BU66" s="205"/>
      <c r="BV66" s="201"/>
      <c r="BW66" s="205"/>
      <c r="BX66" s="205"/>
      <c r="BY66" s="205"/>
      <c r="BZ66" s="205"/>
      <c r="CA66" s="205"/>
      <c r="CB66" s="205"/>
      <c r="CC66" s="201"/>
      <c r="CD66" s="205"/>
      <c r="CE66" s="205"/>
      <c r="CF66" s="205"/>
      <c r="CG66" s="205"/>
      <c r="CH66" s="205"/>
      <c r="CI66" s="205"/>
      <c r="CJ66" s="205"/>
    </row>
    <row r="67" spans="1:88" ht="63">
      <c r="A67" s="153" t="s">
        <v>372</v>
      </c>
      <c r="B67" s="154" t="s">
        <v>498</v>
      </c>
      <c r="C67" s="187"/>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row>
    <row r="68" spans="1:88" ht="31.5">
      <c r="A68" s="155" t="s">
        <v>372</v>
      </c>
      <c r="B68" s="156" t="s">
        <v>280</v>
      </c>
      <c r="C68" s="182" t="s">
        <v>780</v>
      </c>
      <c r="D68" s="205">
        <v>1.26</v>
      </c>
      <c r="E68" s="205"/>
      <c r="F68" s="205"/>
      <c r="G68" s="205"/>
      <c r="H68" s="205"/>
      <c r="I68" s="205"/>
      <c r="J68" s="205"/>
      <c r="K68" s="205">
        <v>1.26</v>
      </c>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v>1.26</v>
      </c>
      <c r="AU68" s="205"/>
      <c r="AV68" s="205"/>
      <c r="AW68" s="205"/>
      <c r="AX68" s="205"/>
      <c r="AY68" s="205"/>
      <c r="AZ68" s="205"/>
      <c r="BA68" s="205">
        <v>1.26</v>
      </c>
      <c r="BB68" s="205"/>
      <c r="BC68" s="205"/>
      <c r="BD68" s="205"/>
      <c r="BE68" s="205"/>
      <c r="BF68" s="205"/>
      <c r="BG68" s="205"/>
      <c r="BH68" s="205"/>
      <c r="BI68" s="205"/>
      <c r="BJ68" s="205"/>
      <c r="BK68" s="205"/>
      <c r="BL68" s="205"/>
      <c r="BM68" s="205"/>
      <c r="BN68" s="205"/>
      <c r="BO68" s="201"/>
      <c r="BP68" s="205"/>
      <c r="BQ68" s="205"/>
      <c r="BR68" s="205"/>
      <c r="BS68" s="205"/>
      <c r="BT68" s="205"/>
      <c r="BU68" s="205"/>
      <c r="BV68" s="201">
        <f>AF68+AT68+BH68</f>
        <v>1.26</v>
      </c>
      <c r="BW68" s="205"/>
      <c r="BX68" s="205"/>
      <c r="BY68" s="205"/>
      <c r="BZ68" s="205"/>
      <c r="CA68" s="205"/>
      <c r="CB68" s="205"/>
      <c r="CC68" s="201">
        <f>AF68+AT68+BO68</f>
        <v>1.26</v>
      </c>
      <c r="CD68" s="205"/>
      <c r="CE68" s="205"/>
      <c r="CF68" s="205"/>
      <c r="CG68" s="205"/>
      <c r="CH68" s="205"/>
      <c r="CI68" s="205"/>
      <c r="CJ68" s="205"/>
    </row>
    <row r="69" spans="1:88" ht="31.5">
      <c r="A69" s="153" t="s">
        <v>328</v>
      </c>
      <c r="B69" s="154" t="s">
        <v>499</v>
      </c>
      <c r="C69" s="187"/>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row>
    <row r="70" spans="1:88" ht="47.25">
      <c r="A70" s="153" t="s">
        <v>333</v>
      </c>
      <c r="B70" s="154" t="s">
        <v>500</v>
      </c>
      <c r="C70" s="187"/>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row>
    <row r="71" spans="1:88" ht="31.5">
      <c r="A71" s="153" t="s">
        <v>382</v>
      </c>
      <c r="B71" s="154" t="s">
        <v>501</v>
      </c>
      <c r="C71" s="187"/>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row>
    <row r="72" spans="1:88" ht="39.75" customHeight="1">
      <c r="A72" s="158" t="s">
        <v>382</v>
      </c>
      <c r="B72" s="159" t="s">
        <v>281</v>
      </c>
      <c r="C72" s="180" t="s">
        <v>781</v>
      </c>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2"/>
      <c r="BP72" s="207"/>
      <c r="BQ72" s="207"/>
      <c r="BR72" s="207"/>
      <c r="BS72" s="207"/>
      <c r="BT72" s="207"/>
      <c r="BU72" s="207"/>
      <c r="BV72" s="202"/>
      <c r="BW72" s="207"/>
      <c r="BX72" s="207"/>
      <c r="BY72" s="207"/>
      <c r="BZ72" s="207"/>
      <c r="CA72" s="207"/>
      <c r="CB72" s="207"/>
      <c r="CC72" s="202"/>
      <c r="CD72" s="207"/>
      <c r="CE72" s="207"/>
      <c r="CF72" s="207"/>
      <c r="CG72" s="207"/>
      <c r="CH72" s="207"/>
      <c r="CI72" s="207"/>
      <c r="CJ72" s="207"/>
    </row>
    <row r="73" spans="1:88" ht="47.25">
      <c r="A73" s="153" t="s">
        <v>383</v>
      </c>
      <c r="B73" s="154" t="s">
        <v>502</v>
      </c>
      <c r="C73" s="187"/>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row>
    <row r="74" spans="1:88" ht="39.75" customHeight="1">
      <c r="A74" s="158" t="s">
        <v>383</v>
      </c>
      <c r="B74" s="159" t="s">
        <v>283</v>
      </c>
      <c r="C74" s="180" t="s">
        <v>782</v>
      </c>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2"/>
      <c r="BP74" s="207"/>
      <c r="BQ74" s="207"/>
      <c r="BR74" s="207"/>
      <c r="BS74" s="207"/>
      <c r="BT74" s="207"/>
      <c r="BU74" s="207"/>
      <c r="BV74" s="202"/>
      <c r="BW74" s="207"/>
      <c r="BX74" s="207"/>
      <c r="BY74" s="207"/>
      <c r="BZ74" s="207"/>
      <c r="CA74" s="207"/>
      <c r="CB74" s="207"/>
      <c r="CC74" s="202"/>
      <c r="CD74" s="207"/>
      <c r="CE74" s="207"/>
      <c r="CF74" s="207"/>
      <c r="CG74" s="207"/>
      <c r="CH74" s="207"/>
      <c r="CI74" s="207"/>
      <c r="CJ74" s="207"/>
    </row>
    <row r="75" spans="1:88" ht="39.75" customHeight="1">
      <c r="A75" s="158" t="s">
        <v>383</v>
      </c>
      <c r="B75" s="159" t="s">
        <v>284</v>
      </c>
      <c r="C75" s="180" t="s">
        <v>783</v>
      </c>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2"/>
      <c r="BP75" s="207"/>
      <c r="BQ75" s="207"/>
      <c r="BR75" s="207"/>
      <c r="BS75" s="207"/>
      <c r="BT75" s="207"/>
      <c r="BU75" s="207"/>
      <c r="BV75" s="202"/>
      <c r="BW75" s="207"/>
      <c r="BX75" s="207"/>
      <c r="BY75" s="207"/>
      <c r="BZ75" s="207"/>
      <c r="CA75" s="207"/>
      <c r="CB75" s="207"/>
      <c r="CC75" s="202"/>
      <c r="CD75" s="207"/>
      <c r="CE75" s="207"/>
      <c r="CF75" s="207"/>
      <c r="CG75" s="207"/>
      <c r="CH75" s="207"/>
      <c r="CI75" s="207"/>
      <c r="CJ75" s="207"/>
    </row>
    <row r="76" spans="1:88" ht="39.75" customHeight="1">
      <c r="A76" s="158" t="s">
        <v>383</v>
      </c>
      <c r="B76" s="159" t="s">
        <v>285</v>
      </c>
      <c r="C76" s="180" t="s">
        <v>784</v>
      </c>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2"/>
      <c r="BP76" s="207"/>
      <c r="BQ76" s="207"/>
      <c r="BR76" s="207"/>
      <c r="BS76" s="207"/>
      <c r="BT76" s="207"/>
      <c r="BU76" s="207"/>
      <c r="BV76" s="202"/>
      <c r="BW76" s="207"/>
      <c r="BX76" s="207"/>
      <c r="BY76" s="207"/>
      <c r="BZ76" s="207"/>
      <c r="CA76" s="207"/>
      <c r="CB76" s="207"/>
      <c r="CC76" s="202"/>
      <c r="CD76" s="207"/>
      <c r="CE76" s="207"/>
      <c r="CF76" s="207"/>
      <c r="CG76" s="207"/>
      <c r="CH76" s="207"/>
      <c r="CI76" s="207"/>
      <c r="CJ76" s="207"/>
    </row>
    <row r="77" spans="1:88" ht="39.75" customHeight="1">
      <c r="A77" s="158" t="s">
        <v>383</v>
      </c>
      <c r="B77" s="159" t="s">
        <v>286</v>
      </c>
      <c r="C77" s="180" t="s">
        <v>785</v>
      </c>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2"/>
      <c r="BP77" s="207"/>
      <c r="BQ77" s="207"/>
      <c r="BR77" s="207"/>
      <c r="BS77" s="207"/>
      <c r="BT77" s="207"/>
      <c r="BU77" s="207"/>
      <c r="BV77" s="202"/>
      <c r="BW77" s="207"/>
      <c r="BX77" s="207"/>
      <c r="BY77" s="207"/>
      <c r="BZ77" s="207"/>
      <c r="CA77" s="207"/>
      <c r="CB77" s="207"/>
      <c r="CC77" s="202"/>
      <c r="CD77" s="207"/>
      <c r="CE77" s="207"/>
      <c r="CF77" s="207"/>
      <c r="CG77" s="207"/>
      <c r="CH77" s="207"/>
      <c r="CI77" s="207"/>
      <c r="CJ77" s="207"/>
    </row>
    <row r="78" spans="1:88" ht="39.75" customHeight="1">
      <c r="A78" s="158" t="s">
        <v>383</v>
      </c>
      <c r="B78" s="159" t="s">
        <v>287</v>
      </c>
      <c r="C78" s="180" t="s">
        <v>786</v>
      </c>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2"/>
      <c r="BP78" s="207"/>
      <c r="BQ78" s="207"/>
      <c r="BR78" s="207"/>
      <c r="BS78" s="207"/>
      <c r="BT78" s="207"/>
      <c r="BU78" s="207"/>
      <c r="BV78" s="202"/>
      <c r="BW78" s="207"/>
      <c r="BX78" s="207"/>
      <c r="BY78" s="207"/>
      <c r="BZ78" s="207"/>
      <c r="CA78" s="207"/>
      <c r="CB78" s="207"/>
      <c r="CC78" s="202"/>
      <c r="CD78" s="207"/>
      <c r="CE78" s="207"/>
      <c r="CF78" s="207"/>
      <c r="CG78" s="207"/>
      <c r="CH78" s="207"/>
      <c r="CI78" s="207"/>
      <c r="CJ78" s="207"/>
    </row>
    <row r="79" spans="1:88" ht="39.75" customHeight="1">
      <c r="A79" s="158" t="s">
        <v>383</v>
      </c>
      <c r="B79" s="159" t="s">
        <v>288</v>
      </c>
      <c r="C79" s="180" t="s">
        <v>787</v>
      </c>
      <c r="D79" s="207">
        <v>3.66</v>
      </c>
      <c r="E79" s="207"/>
      <c r="F79" s="207"/>
      <c r="G79" s="207"/>
      <c r="H79" s="207"/>
      <c r="I79" s="207"/>
      <c r="J79" s="207"/>
      <c r="K79" s="207">
        <v>2.8600000000000003</v>
      </c>
      <c r="L79" s="207"/>
      <c r="M79" s="207"/>
      <c r="N79" s="207"/>
      <c r="O79" s="207"/>
      <c r="P79" s="207"/>
      <c r="Q79" s="207"/>
      <c r="R79" s="207"/>
      <c r="S79" s="207"/>
      <c r="T79" s="207"/>
      <c r="U79" s="207"/>
      <c r="V79" s="207"/>
      <c r="W79" s="207"/>
      <c r="X79" s="207"/>
      <c r="Y79" s="207"/>
      <c r="Z79" s="207"/>
      <c r="AA79" s="207"/>
      <c r="AB79" s="207"/>
      <c r="AC79" s="207"/>
      <c r="AD79" s="207"/>
      <c r="AE79" s="207"/>
      <c r="AF79" s="207">
        <v>1.6</v>
      </c>
      <c r="AG79" s="207"/>
      <c r="AH79" s="207"/>
      <c r="AI79" s="207"/>
      <c r="AJ79" s="207"/>
      <c r="AK79" s="207"/>
      <c r="AL79" s="207"/>
      <c r="AM79" s="207"/>
      <c r="AN79" s="207"/>
      <c r="AO79" s="207"/>
      <c r="AP79" s="207"/>
      <c r="AQ79" s="207"/>
      <c r="AR79" s="207"/>
      <c r="AS79" s="207"/>
      <c r="AT79" s="207">
        <v>1.26</v>
      </c>
      <c r="AU79" s="207"/>
      <c r="AV79" s="207"/>
      <c r="AW79" s="207"/>
      <c r="AX79" s="207"/>
      <c r="AY79" s="207"/>
      <c r="AZ79" s="207"/>
      <c r="BA79" s="207">
        <v>1.26</v>
      </c>
      <c r="BB79" s="207"/>
      <c r="BC79" s="207"/>
      <c r="BD79" s="207"/>
      <c r="BE79" s="207"/>
      <c r="BF79" s="207"/>
      <c r="BG79" s="207"/>
      <c r="BH79" s="207">
        <v>0.8</v>
      </c>
      <c r="BI79" s="207"/>
      <c r="BJ79" s="207"/>
      <c r="BK79" s="207"/>
      <c r="BL79" s="207"/>
      <c r="BM79" s="207"/>
      <c r="BN79" s="207"/>
      <c r="BO79" s="207">
        <v>0</v>
      </c>
      <c r="BP79" s="207"/>
      <c r="BQ79" s="207"/>
      <c r="BR79" s="207"/>
      <c r="BS79" s="207"/>
      <c r="BT79" s="207"/>
      <c r="BU79" s="207"/>
      <c r="BV79" s="207">
        <f>AF79+AT79+BH79</f>
        <v>3.66</v>
      </c>
      <c r="BW79" s="207"/>
      <c r="BX79" s="207"/>
      <c r="BY79" s="207"/>
      <c r="BZ79" s="207"/>
      <c r="CA79" s="207"/>
      <c r="CB79" s="207"/>
      <c r="CC79" s="207">
        <f>AF79+AT79+BO79</f>
        <v>2.8600000000000003</v>
      </c>
      <c r="CD79" s="207"/>
      <c r="CE79" s="207"/>
      <c r="CF79" s="207"/>
      <c r="CG79" s="207"/>
      <c r="CH79" s="207"/>
      <c r="CI79" s="207"/>
      <c r="CJ79" s="207"/>
    </row>
    <row r="80" spans="1:88" ht="39.75" customHeight="1">
      <c r="A80" s="158" t="s">
        <v>383</v>
      </c>
      <c r="B80" s="159" t="s">
        <v>289</v>
      </c>
      <c r="C80" s="180" t="s">
        <v>788</v>
      </c>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2"/>
      <c r="BP80" s="207"/>
      <c r="BQ80" s="207"/>
      <c r="BR80" s="207"/>
      <c r="BS80" s="207"/>
      <c r="BT80" s="207"/>
      <c r="BU80" s="207"/>
      <c r="BV80" s="202"/>
      <c r="BW80" s="207"/>
      <c r="BX80" s="207"/>
      <c r="BY80" s="207"/>
      <c r="BZ80" s="207"/>
      <c r="CA80" s="207"/>
      <c r="CB80" s="207"/>
      <c r="CC80" s="202"/>
      <c r="CD80" s="207"/>
      <c r="CE80" s="207"/>
      <c r="CF80" s="207"/>
      <c r="CG80" s="207"/>
      <c r="CH80" s="207"/>
      <c r="CI80" s="207"/>
      <c r="CJ80" s="207"/>
    </row>
    <row r="81" spans="1:88" ht="31.5">
      <c r="A81" s="153" t="s">
        <v>334</v>
      </c>
      <c r="B81" s="154" t="s">
        <v>503</v>
      </c>
      <c r="C81" s="187"/>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row>
    <row r="82" spans="1:88" ht="15.75">
      <c r="A82" s="153" t="s">
        <v>386</v>
      </c>
      <c r="B82" s="154" t="s">
        <v>504</v>
      </c>
      <c r="C82" s="187"/>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row>
    <row r="83" spans="1:88" ht="39.75" customHeight="1">
      <c r="A83" s="158" t="s">
        <v>386</v>
      </c>
      <c r="B83" s="159" t="s">
        <v>279</v>
      </c>
      <c r="C83" s="180" t="s">
        <v>789</v>
      </c>
      <c r="D83" s="207"/>
      <c r="E83" s="207"/>
      <c r="F83" s="207"/>
      <c r="G83" s="207"/>
      <c r="H83" s="207">
        <v>0.72</v>
      </c>
      <c r="I83" s="207"/>
      <c r="J83" s="207"/>
      <c r="K83" s="207"/>
      <c r="L83" s="207"/>
      <c r="M83" s="207"/>
      <c r="N83" s="207"/>
      <c r="O83" s="207">
        <v>0.72</v>
      </c>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v>0.72</v>
      </c>
      <c r="AY83" s="207"/>
      <c r="AZ83" s="207"/>
      <c r="BA83" s="207"/>
      <c r="BB83" s="207"/>
      <c r="BC83" s="207"/>
      <c r="BD83" s="207"/>
      <c r="BE83" s="207">
        <v>0.72</v>
      </c>
      <c r="BF83" s="207"/>
      <c r="BG83" s="207"/>
      <c r="BH83" s="207"/>
      <c r="BI83" s="207"/>
      <c r="BJ83" s="207"/>
      <c r="BK83" s="207"/>
      <c r="BL83" s="207"/>
      <c r="BM83" s="207"/>
      <c r="BN83" s="207"/>
      <c r="BO83" s="202"/>
      <c r="BP83" s="207"/>
      <c r="BQ83" s="207"/>
      <c r="BR83" s="207"/>
      <c r="BS83" s="207"/>
      <c r="BT83" s="207"/>
      <c r="BU83" s="207"/>
      <c r="BV83" s="202"/>
      <c r="BW83" s="207"/>
      <c r="BX83" s="207"/>
      <c r="BY83" s="207"/>
      <c r="BZ83" s="207">
        <f>AJ83+AX83+BL83</f>
        <v>0.72</v>
      </c>
      <c r="CA83" s="207"/>
      <c r="CB83" s="207"/>
      <c r="CC83" s="202"/>
      <c r="CD83" s="207"/>
      <c r="CE83" s="207"/>
      <c r="CF83" s="207"/>
      <c r="CG83" s="207">
        <f>AJ83+AX83+BS83</f>
        <v>0.72</v>
      </c>
      <c r="CH83" s="207"/>
      <c r="CI83" s="207"/>
      <c r="CJ83" s="207"/>
    </row>
    <row r="84" spans="1:88" ht="31.5" hidden="1" outlineLevel="1">
      <c r="A84" s="153" t="s">
        <v>387</v>
      </c>
      <c r="B84" s="154" t="s">
        <v>505</v>
      </c>
      <c r="C84" s="187"/>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f>AF84+AT84+BH84</f>
        <v>0</v>
      </c>
      <c r="BW84" s="99"/>
      <c r="BX84" s="99"/>
      <c r="BY84" s="99"/>
      <c r="BZ84" s="99">
        <f>AJ84+AX84+BL84</f>
        <v>0</v>
      </c>
      <c r="CA84" s="99"/>
      <c r="CB84" s="99"/>
      <c r="CC84" s="99">
        <f>AF84+AT84+BO84</f>
        <v>0</v>
      </c>
      <c r="CD84" s="99"/>
      <c r="CE84" s="99"/>
      <c r="CF84" s="99"/>
      <c r="CG84" s="99">
        <f>AJ84+AX84+BS84</f>
        <v>0</v>
      </c>
      <c r="CH84" s="99"/>
      <c r="CI84" s="99"/>
      <c r="CJ84" s="99"/>
    </row>
    <row r="85" spans="1:88" ht="15.75" hidden="1" outlineLevel="1">
      <c r="A85" s="158" t="s">
        <v>387</v>
      </c>
      <c r="B85" s="159" t="s">
        <v>487</v>
      </c>
      <c r="C85" s="180"/>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f>AF85+AT85+BH85</f>
        <v>0</v>
      </c>
      <c r="BW85" s="99"/>
      <c r="BX85" s="99"/>
      <c r="BY85" s="99"/>
      <c r="BZ85" s="99">
        <f>AJ85+AX85+BL85</f>
        <v>0</v>
      </c>
      <c r="CA85" s="99"/>
      <c r="CB85" s="99"/>
      <c r="CC85" s="99">
        <f>AF85+AT85+BO85</f>
        <v>0</v>
      </c>
      <c r="CD85" s="99"/>
      <c r="CE85" s="99"/>
      <c r="CF85" s="99"/>
      <c r="CG85" s="99">
        <f>AJ85+AX85+BS85</f>
        <v>0</v>
      </c>
      <c r="CH85" s="99"/>
      <c r="CI85" s="99"/>
      <c r="CJ85" s="99"/>
    </row>
    <row r="86" spans="1:88" ht="15.75" hidden="1" outlineLevel="1">
      <c r="A86" s="158" t="s">
        <v>387</v>
      </c>
      <c r="B86" s="159" t="s">
        <v>487</v>
      </c>
      <c r="C86" s="180"/>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f>AF86+AT86+BH86</f>
        <v>0</v>
      </c>
      <c r="BW86" s="99"/>
      <c r="BX86" s="99"/>
      <c r="BY86" s="99"/>
      <c r="BZ86" s="99">
        <f>AJ86+AX86+BL86</f>
        <v>0</v>
      </c>
      <c r="CA86" s="99"/>
      <c r="CB86" s="99"/>
      <c r="CC86" s="99">
        <f>AF86+AT86+BO86</f>
        <v>0</v>
      </c>
      <c r="CD86" s="99"/>
      <c r="CE86" s="99"/>
      <c r="CF86" s="99"/>
      <c r="CG86" s="99">
        <f>AJ86+AX86+BS86</f>
        <v>0</v>
      </c>
      <c r="CH86" s="99"/>
      <c r="CI86" s="99"/>
      <c r="CJ86" s="99"/>
    </row>
    <row r="87" spans="1:88" ht="15.75" hidden="1" outlineLevel="1">
      <c r="A87" s="158" t="s">
        <v>536</v>
      </c>
      <c r="B87" s="159" t="s">
        <v>536</v>
      </c>
      <c r="C87" s="180"/>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f>AF87+AT87+BH87</f>
        <v>0</v>
      </c>
      <c r="BW87" s="99"/>
      <c r="BX87" s="99"/>
      <c r="BY87" s="99"/>
      <c r="BZ87" s="99">
        <f>AJ87+AX87+BL87</f>
        <v>0</v>
      </c>
      <c r="CA87" s="99"/>
      <c r="CB87" s="99"/>
      <c r="CC87" s="99">
        <f>AF87+AT87+BO87</f>
        <v>0</v>
      </c>
      <c r="CD87" s="99"/>
      <c r="CE87" s="99"/>
      <c r="CF87" s="99"/>
      <c r="CG87" s="99">
        <f>AJ87+AX87+BS87</f>
        <v>0</v>
      </c>
      <c r="CH87" s="99"/>
      <c r="CI87" s="99"/>
      <c r="CJ87" s="99"/>
    </row>
    <row r="88" spans="1:88" ht="31.5" collapsed="1">
      <c r="A88" s="153" t="s">
        <v>335</v>
      </c>
      <c r="B88" s="154" t="s">
        <v>506</v>
      </c>
      <c r="C88" s="187"/>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row>
    <row r="89" spans="1:88" ht="31.5" hidden="1" outlineLevel="1">
      <c r="A89" s="153" t="s">
        <v>390</v>
      </c>
      <c r="B89" s="154" t="s">
        <v>507</v>
      </c>
      <c r="C89" s="187"/>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row>
    <row r="90" spans="1:88" ht="15.75" hidden="1" outlineLevel="1">
      <c r="A90" s="158" t="s">
        <v>390</v>
      </c>
      <c r="B90" s="159" t="s">
        <v>487</v>
      </c>
      <c r="C90" s="180"/>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row>
    <row r="91" spans="1:88" ht="15.75" hidden="1" outlineLevel="1">
      <c r="A91" s="158" t="s">
        <v>390</v>
      </c>
      <c r="B91" s="159" t="s">
        <v>487</v>
      </c>
      <c r="C91" s="180"/>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row>
    <row r="92" spans="1:88" ht="15.75" hidden="1" outlineLevel="1">
      <c r="A92" s="158" t="s">
        <v>536</v>
      </c>
      <c r="B92" s="159" t="s">
        <v>536</v>
      </c>
      <c r="C92" s="180"/>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row>
    <row r="93" spans="1:88" ht="31.5" hidden="1" outlineLevel="1">
      <c r="A93" s="153" t="s">
        <v>391</v>
      </c>
      <c r="B93" s="154" t="s">
        <v>508</v>
      </c>
      <c r="C93" s="187"/>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row>
    <row r="94" spans="1:88" ht="15.75" hidden="1" outlineLevel="1">
      <c r="A94" s="158" t="s">
        <v>391</v>
      </c>
      <c r="B94" s="159" t="s">
        <v>487</v>
      </c>
      <c r="C94" s="180"/>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row>
    <row r="95" spans="1:88" ht="15.75" hidden="1" outlineLevel="1">
      <c r="A95" s="158" t="s">
        <v>391</v>
      </c>
      <c r="B95" s="159" t="s">
        <v>487</v>
      </c>
      <c r="C95" s="180"/>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row>
    <row r="96" spans="1:88" ht="15.75" hidden="1" outlineLevel="1">
      <c r="A96" s="158" t="s">
        <v>536</v>
      </c>
      <c r="B96" s="159" t="s">
        <v>536</v>
      </c>
      <c r="C96" s="180"/>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row>
    <row r="97" spans="1:88" ht="31.5" hidden="1" outlineLevel="1">
      <c r="A97" s="153" t="s">
        <v>392</v>
      </c>
      <c r="B97" s="154" t="s">
        <v>509</v>
      </c>
      <c r="C97" s="187"/>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row>
    <row r="98" spans="1:88" ht="15.75" hidden="1" outlineLevel="1">
      <c r="A98" s="158" t="s">
        <v>392</v>
      </c>
      <c r="B98" s="159" t="s">
        <v>487</v>
      </c>
      <c r="C98" s="180"/>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row>
    <row r="99" spans="1:88" ht="15.75" hidden="1" outlineLevel="1">
      <c r="A99" s="158" t="s">
        <v>392</v>
      </c>
      <c r="B99" s="159" t="s">
        <v>487</v>
      </c>
      <c r="C99" s="180"/>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row>
    <row r="100" spans="1:88" ht="15.75" hidden="1" outlineLevel="1">
      <c r="A100" s="158" t="s">
        <v>536</v>
      </c>
      <c r="B100" s="159" t="s">
        <v>536</v>
      </c>
      <c r="C100" s="180"/>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row>
    <row r="101" spans="1:88" ht="31.5" hidden="1" outlineLevel="1">
      <c r="A101" s="153" t="s">
        <v>393</v>
      </c>
      <c r="B101" s="154" t="s">
        <v>510</v>
      </c>
      <c r="C101" s="187"/>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row>
    <row r="102" spans="1:88" ht="15.75" hidden="1" outlineLevel="1">
      <c r="A102" s="158" t="s">
        <v>393</v>
      </c>
      <c r="B102" s="159" t="s">
        <v>487</v>
      </c>
      <c r="C102" s="180"/>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row>
    <row r="103" spans="1:88" ht="15.75" hidden="1" outlineLevel="1">
      <c r="A103" s="158" t="s">
        <v>393</v>
      </c>
      <c r="B103" s="159" t="s">
        <v>487</v>
      </c>
      <c r="C103" s="180"/>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row>
    <row r="104" spans="1:88" ht="15.75" hidden="1" outlineLevel="1">
      <c r="A104" s="158" t="s">
        <v>536</v>
      </c>
      <c r="B104" s="159" t="s">
        <v>536</v>
      </c>
      <c r="C104" s="180"/>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row>
    <row r="105" spans="1:88" ht="31.5" collapsed="1">
      <c r="A105" s="153" t="s">
        <v>511</v>
      </c>
      <c r="B105" s="154" t="s">
        <v>512</v>
      </c>
      <c r="C105" s="187"/>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row>
    <row r="106" spans="1:88" ht="39.75" customHeight="1">
      <c r="A106" s="158" t="s">
        <v>511</v>
      </c>
      <c r="B106" s="159" t="s">
        <v>235</v>
      </c>
      <c r="C106" s="180" t="s">
        <v>790</v>
      </c>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2"/>
      <c r="BP106" s="207"/>
      <c r="BQ106" s="207"/>
      <c r="BR106" s="207"/>
      <c r="BS106" s="207"/>
      <c r="BT106" s="207"/>
      <c r="BU106" s="207"/>
      <c r="BV106" s="202"/>
      <c r="BW106" s="207"/>
      <c r="BX106" s="207"/>
      <c r="BY106" s="207"/>
      <c r="BZ106" s="207"/>
      <c r="CA106" s="207"/>
      <c r="CB106" s="207"/>
      <c r="CC106" s="202"/>
      <c r="CD106" s="207"/>
      <c r="CE106" s="207"/>
      <c r="CF106" s="207"/>
      <c r="CG106" s="207"/>
      <c r="CH106" s="207"/>
      <c r="CI106" s="207"/>
      <c r="CJ106" s="207"/>
    </row>
    <row r="107" spans="1:88" ht="39.75" customHeight="1">
      <c r="A107" s="158" t="s">
        <v>511</v>
      </c>
      <c r="B107" s="159" t="s">
        <v>236</v>
      </c>
      <c r="C107" s="180" t="s">
        <v>791</v>
      </c>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2"/>
      <c r="BP107" s="207"/>
      <c r="BQ107" s="207"/>
      <c r="BR107" s="207"/>
      <c r="BS107" s="207"/>
      <c r="BT107" s="207"/>
      <c r="BU107" s="207"/>
      <c r="BV107" s="202"/>
      <c r="BW107" s="207"/>
      <c r="BX107" s="207"/>
      <c r="BY107" s="207"/>
      <c r="BZ107" s="207"/>
      <c r="CA107" s="207"/>
      <c r="CB107" s="207"/>
      <c r="CC107" s="202"/>
      <c r="CD107" s="207"/>
      <c r="CE107" s="207"/>
      <c r="CF107" s="207"/>
      <c r="CG107" s="207"/>
      <c r="CH107" s="207"/>
      <c r="CI107" s="207"/>
      <c r="CJ107" s="207"/>
    </row>
    <row r="108" spans="1:88" ht="39.75" customHeight="1">
      <c r="A108" s="158" t="s">
        <v>511</v>
      </c>
      <c r="B108" s="159" t="s">
        <v>237</v>
      </c>
      <c r="C108" s="180" t="s">
        <v>792</v>
      </c>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2"/>
      <c r="BP108" s="207"/>
      <c r="BQ108" s="207"/>
      <c r="BR108" s="207"/>
      <c r="BS108" s="207"/>
      <c r="BT108" s="207"/>
      <c r="BU108" s="207"/>
      <c r="BV108" s="202"/>
      <c r="BW108" s="207"/>
      <c r="BX108" s="207"/>
      <c r="BY108" s="207"/>
      <c r="BZ108" s="207"/>
      <c r="CA108" s="207"/>
      <c r="CB108" s="207"/>
      <c r="CC108" s="202"/>
      <c r="CD108" s="207"/>
      <c r="CE108" s="207"/>
      <c r="CF108" s="207"/>
      <c r="CG108" s="207"/>
      <c r="CH108" s="207"/>
      <c r="CI108" s="207"/>
      <c r="CJ108" s="207"/>
    </row>
    <row r="109" spans="1:88" ht="31.5">
      <c r="A109" s="153" t="s">
        <v>513</v>
      </c>
      <c r="B109" s="154" t="s">
        <v>516</v>
      </c>
      <c r="C109" s="187"/>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row>
    <row r="110" spans="1:88" ht="39.75" customHeight="1">
      <c r="A110" s="158" t="s">
        <v>513</v>
      </c>
      <c r="B110" s="159" t="s">
        <v>238</v>
      </c>
      <c r="C110" s="180" t="s">
        <v>793</v>
      </c>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2"/>
      <c r="BP110" s="207"/>
      <c r="BQ110" s="207"/>
      <c r="BR110" s="207"/>
      <c r="BS110" s="207"/>
      <c r="BT110" s="207"/>
      <c r="BU110" s="207"/>
      <c r="BV110" s="202"/>
      <c r="BW110" s="207"/>
      <c r="BX110" s="207"/>
      <c r="BY110" s="207"/>
      <c r="BZ110" s="207"/>
      <c r="CA110" s="207"/>
      <c r="CB110" s="207"/>
      <c r="CC110" s="202"/>
      <c r="CD110" s="207"/>
      <c r="CE110" s="207"/>
      <c r="CF110" s="207"/>
      <c r="CG110" s="207"/>
      <c r="CH110" s="207"/>
      <c r="CI110" s="207"/>
      <c r="CJ110" s="207"/>
    </row>
    <row r="111" spans="1:88" ht="31.5" hidden="1" outlineLevel="1">
      <c r="A111" s="153" t="s">
        <v>517</v>
      </c>
      <c r="B111" s="154" t="s">
        <v>518</v>
      </c>
      <c r="C111" s="187"/>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row>
    <row r="112" spans="1:88" ht="15.75" hidden="1" outlineLevel="1">
      <c r="A112" s="158" t="s">
        <v>517</v>
      </c>
      <c r="B112" s="159" t="s">
        <v>487</v>
      </c>
      <c r="C112" s="180"/>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row>
    <row r="113" spans="1:88" ht="15.75" hidden="1" outlineLevel="1">
      <c r="A113" s="158" t="s">
        <v>517</v>
      </c>
      <c r="B113" s="159" t="s">
        <v>487</v>
      </c>
      <c r="C113" s="180"/>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row>
    <row r="114" spans="1:88" ht="15.75" hidden="1" outlineLevel="1">
      <c r="A114" s="158" t="s">
        <v>536</v>
      </c>
      <c r="B114" s="159" t="s">
        <v>536</v>
      </c>
      <c r="C114" s="180"/>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row>
    <row r="115" spans="1:88" ht="47.25" hidden="1" outlineLevel="1">
      <c r="A115" s="153" t="s">
        <v>519</v>
      </c>
      <c r="B115" s="154" t="s">
        <v>520</v>
      </c>
      <c r="C115" s="187"/>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row>
    <row r="116" spans="1:88" ht="15.75" hidden="1" outlineLevel="1">
      <c r="A116" s="158" t="s">
        <v>519</v>
      </c>
      <c r="B116" s="159" t="s">
        <v>487</v>
      </c>
      <c r="C116" s="180"/>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row>
    <row r="117" spans="1:88" ht="15.75" hidden="1" outlineLevel="1">
      <c r="A117" s="158" t="s">
        <v>519</v>
      </c>
      <c r="B117" s="159" t="s">
        <v>487</v>
      </c>
      <c r="C117" s="180"/>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row>
    <row r="118" spans="1:88" ht="15.75" hidden="1" outlineLevel="1">
      <c r="A118" s="158" t="s">
        <v>536</v>
      </c>
      <c r="B118" s="159" t="s">
        <v>536</v>
      </c>
      <c r="C118" s="180"/>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row>
    <row r="119" spans="1:88" ht="31.5" hidden="1" outlineLevel="1">
      <c r="A119" s="153" t="s">
        <v>336</v>
      </c>
      <c r="B119" s="154" t="s">
        <v>521</v>
      </c>
      <c r="C119" s="187"/>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row>
    <row r="120" spans="1:88" ht="31.5" hidden="1" outlineLevel="1">
      <c r="A120" s="153" t="s">
        <v>394</v>
      </c>
      <c r="B120" s="154" t="s">
        <v>522</v>
      </c>
      <c r="C120" s="187"/>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row>
    <row r="121" spans="1:88" ht="15.75" hidden="1" outlineLevel="1">
      <c r="A121" s="158" t="s">
        <v>394</v>
      </c>
      <c r="B121" s="159" t="s">
        <v>487</v>
      </c>
      <c r="C121" s="180"/>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row>
    <row r="122" spans="1:88" ht="15.75" hidden="1" outlineLevel="1">
      <c r="A122" s="158" t="s">
        <v>394</v>
      </c>
      <c r="B122" s="159" t="s">
        <v>487</v>
      </c>
      <c r="C122" s="180"/>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row>
    <row r="123" spans="1:88" ht="15.75" hidden="1" outlineLevel="1">
      <c r="A123" s="158" t="s">
        <v>536</v>
      </c>
      <c r="B123" s="159" t="s">
        <v>536</v>
      </c>
      <c r="C123" s="180"/>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row>
    <row r="124" spans="1:88" ht="31.5" hidden="1" outlineLevel="1">
      <c r="A124" s="153" t="s">
        <v>395</v>
      </c>
      <c r="B124" s="154" t="s">
        <v>523</v>
      </c>
      <c r="C124" s="187"/>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row>
    <row r="125" spans="1:88" ht="15.75" hidden="1" outlineLevel="1">
      <c r="A125" s="158" t="s">
        <v>395</v>
      </c>
      <c r="B125" s="159" t="s">
        <v>487</v>
      </c>
      <c r="C125" s="180"/>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row>
    <row r="126" spans="1:88" ht="15.75" hidden="1" outlineLevel="1">
      <c r="A126" s="158" t="s">
        <v>395</v>
      </c>
      <c r="B126" s="159" t="s">
        <v>487</v>
      </c>
      <c r="C126" s="180"/>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row>
    <row r="127" spans="1:88" ht="15.75" hidden="1" outlineLevel="1">
      <c r="A127" s="158" t="s">
        <v>536</v>
      </c>
      <c r="B127" s="159" t="s">
        <v>536</v>
      </c>
      <c r="C127" s="180"/>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row>
    <row r="128" spans="1:88" ht="47.25" collapsed="1">
      <c r="A128" s="153" t="s">
        <v>524</v>
      </c>
      <c r="B128" s="154" t="s">
        <v>525</v>
      </c>
      <c r="C128" s="187"/>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row>
    <row r="129" spans="1:88" ht="47.25" hidden="1" outlineLevel="1">
      <c r="A129" s="153" t="s">
        <v>526</v>
      </c>
      <c r="B129" s="154" t="s">
        <v>527</v>
      </c>
      <c r="C129" s="187"/>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row>
    <row r="130" spans="1:88" ht="15.75" hidden="1" outlineLevel="1">
      <c r="A130" s="161" t="s">
        <v>526</v>
      </c>
      <c r="B130" s="162" t="s">
        <v>487</v>
      </c>
      <c r="C130" s="188"/>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row>
    <row r="131" spans="1:88" ht="15.75" hidden="1" outlineLevel="1">
      <c r="A131" s="161" t="s">
        <v>526</v>
      </c>
      <c r="B131" s="162" t="s">
        <v>487</v>
      </c>
      <c r="C131" s="188"/>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row>
    <row r="132" spans="1:88" ht="15.75" hidden="1" outlineLevel="1">
      <c r="A132" s="161" t="s">
        <v>536</v>
      </c>
      <c r="B132" s="162" t="s">
        <v>536</v>
      </c>
      <c r="C132" s="188"/>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row>
    <row r="133" spans="1:88" ht="47.25" hidden="1" outlineLevel="1">
      <c r="A133" s="153" t="s">
        <v>528</v>
      </c>
      <c r="B133" s="154" t="s">
        <v>529</v>
      </c>
      <c r="C133" s="187"/>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row>
    <row r="134" spans="1:88" ht="15.75" hidden="1" outlineLevel="1">
      <c r="A134" s="161" t="s">
        <v>528</v>
      </c>
      <c r="B134" s="162" t="s">
        <v>487</v>
      </c>
      <c r="C134" s="188"/>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row>
    <row r="135" spans="1:88" ht="15.75" hidden="1" outlineLevel="1">
      <c r="A135" s="161" t="s">
        <v>528</v>
      </c>
      <c r="B135" s="162" t="s">
        <v>487</v>
      </c>
      <c r="C135" s="188"/>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row>
    <row r="136" spans="1:88" ht="15.75" hidden="1" outlineLevel="1">
      <c r="A136" s="161" t="s">
        <v>536</v>
      </c>
      <c r="B136" s="162" t="s">
        <v>536</v>
      </c>
      <c r="C136" s="188"/>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row>
    <row r="137" spans="1:88" ht="31.5" collapsed="1">
      <c r="A137" s="153" t="s">
        <v>530</v>
      </c>
      <c r="B137" s="154" t="s">
        <v>531</v>
      </c>
      <c r="C137" s="187"/>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row>
    <row r="138" spans="1:88" ht="39.75" customHeight="1">
      <c r="A138" s="164" t="s">
        <v>530</v>
      </c>
      <c r="B138" s="165" t="s">
        <v>270</v>
      </c>
      <c r="C138" s="189" t="s">
        <v>794</v>
      </c>
      <c r="D138" s="210">
        <v>0.4</v>
      </c>
      <c r="E138" s="210"/>
      <c r="F138" s="210"/>
      <c r="G138" s="210"/>
      <c r="H138" s="210"/>
      <c r="I138" s="210"/>
      <c r="J138" s="210"/>
      <c r="K138" s="210">
        <v>0.4</v>
      </c>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v>0.4</v>
      </c>
      <c r="AU138" s="210"/>
      <c r="AV138" s="210"/>
      <c r="AW138" s="210"/>
      <c r="AX138" s="210"/>
      <c r="AY138" s="210"/>
      <c r="AZ138" s="210"/>
      <c r="BA138" s="210">
        <v>0.4</v>
      </c>
      <c r="BB138" s="210"/>
      <c r="BC138" s="210"/>
      <c r="BD138" s="210"/>
      <c r="BE138" s="210"/>
      <c r="BF138" s="210"/>
      <c r="BG138" s="210"/>
      <c r="BH138" s="210"/>
      <c r="BI138" s="210"/>
      <c r="BJ138" s="210"/>
      <c r="BK138" s="210"/>
      <c r="BL138" s="210"/>
      <c r="BM138" s="210"/>
      <c r="BN138" s="210"/>
      <c r="BO138" s="203"/>
      <c r="BP138" s="210"/>
      <c r="BQ138" s="210"/>
      <c r="BR138" s="210"/>
      <c r="BS138" s="210"/>
      <c r="BT138" s="210"/>
      <c r="BU138" s="210"/>
      <c r="BV138" s="210">
        <f>AF138+AT138+BH138</f>
        <v>0.4</v>
      </c>
      <c r="BW138" s="210"/>
      <c r="BX138" s="210"/>
      <c r="BY138" s="210"/>
      <c r="BZ138" s="210"/>
      <c r="CA138" s="210"/>
      <c r="CB138" s="210"/>
      <c r="CC138" s="210">
        <f>AF138+AT138+BO138</f>
        <v>0.4</v>
      </c>
      <c r="CD138" s="210"/>
      <c r="CE138" s="210"/>
      <c r="CF138" s="210"/>
      <c r="CG138" s="210"/>
      <c r="CH138" s="210"/>
      <c r="CI138" s="210"/>
      <c r="CJ138" s="210"/>
    </row>
    <row r="139" spans="1:88" ht="39.75" customHeight="1">
      <c r="A139" s="164" t="s">
        <v>530</v>
      </c>
      <c r="B139" s="165" t="s">
        <v>271</v>
      </c>
      <c r="C139" s="189" t="s">
        <v>795</v>
      </c>
      <c r="D139" s="210">
        <v>0.8</v>
      </c>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v>0.8</v>
      </c>
      <c r="BI139" s="210"/>
      <c r="BJ139" s="210"/>
      <c r="BK139" s="210"/>
      <c r="BL139" s="210"/>
      <c r="BM139" s="210"/>
      <c r="BN139" s="210"/>
      <c r="BO139" s="210">
        <v>0</v>
      </c>
      <c r="BP139" s="210"/>
      <c r="BQ139" s="210"/>
      <c r="BR139" s="210"/>
      <c r="BS139" s="210"/>
      <c r="BT139" s="210"/>
      <c r="BU139" s="210"/>
      <c r="BV139" s="210">
        <f>AF139+AT139+BH139</f>
        <v>0.8</v>
      </c>
      <c r="BW139" s="210"/>
      <c r="BX139" s="210"/>
      <c r="BY139" s="210"/>
      <c r="BZ139" s="210"/>
      <c r="CA139" s="210"/>
      <c r="CB139" s="210"/>
      <c r="CC139" s="210"/>
      <c r="CD139" s="210"/>
      <c r="CE139" s="210"/>
      <c r="CF139" s="210"/>
      <c r="CG139" s="210"/>
      <c r="CH139" s="210"/>
      <c r="CI139" s="210"/>
      <c r="CJ139" s="210"/>
    </row>
    <row r="140" spans="1:88" ht="39.75" customHeight="1">
      <c r="A140" s="164" t="s">
        <v>530</v>
      </c>
      <c r="B140" s="165" t="s">
        <v>272</v>
      </c>
      <c r="C140" s="189" t="s">
        <v>796</v>
      </c>
      <c r="D140" s="210">
        <v>1.26</v>
      </c>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v>1.26</v>
      </c>
      <c r="BI140" s="210"/>
      <c r="BJ140" s="210"/>
      <c r="BK140" s="210"/>
      <c r="BL140" s="210"/>
      <c r="BM140" s="210"/>
      <c r="BN140" s="210"/>
      <c r="BO140" s="239">
        <v>0</v>
      </c>
      <c r="BP140" s="210"/>
      <c r="BQ140" s="210"/>
      <c r="BR140" s="210"/>
      <c r="BS140" s="210"/>
      <c r="BT140" s="210"/>
      <c r="BU140" s="210"/>
      <c r="BV140" s="210">
        <f>AF140+AT140+BH140</f>
        <v>1.26</v>
      </c>
      <c r="BW140" s="210"/>
      <c r="BX140" s="210"/>
      <c r="BY140" s="210"/>
      <c r="BZ140" s="210"/>
      <c r="CA140" s="210"/>
      <c r="CB140" s="210"/>
      <c r="CC140" s="239"/>
      <c r="CD140" s="210"/>
      <c r="CE140" s="210"/>
      <c r="CF140" s="210"/>
      <c r="CG140" s="210"/>
      <c r="CH140" s="210"/>
      <c r="CI140" s="210"/>
      <c r="CJ140" s="210"/>
    </row>
    <row r="141" spans="1:88" ht="39.75" customHeight="1">
      <c r="A141" s="164" t="s">
        <v>530</v>
      </c>
      <c r="B141" s="165" t="s">
        <v>273</v>
      </c>
      <c r="C141" s="189" t="s">
        <v>797</v>
      </c>
      <c r="D141" s="210">
        <v>0.4</v>
      </c>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v>0.4</v>
      </c>
      <c r="BI141" s="210"/>
      <c r="BJ141" s="210"/>
      <c r="BK141" s="210"/>
      <c r="BL141" s="210"/>
      <c r="BM141" s="210"/>
      <c r="BN141" s="210"/>
      <c r="BO141" s="239">
        <v>0</v>
      </c>
      <c r="BP141" s="210"/>
      <c r="BQ141" s="210"/>
      <c r="BR141" s="210"/>
      <c r="BS141" s="210"/>
      <c r="BT141" s="210"/>
      <c r="BU141" s="210"/>
      <c r="BV141" s="210">
        <f>AF141+AT141+BH141</f>
        <v>0.4</v>
      </c>
      <c r="BW141" s="210"/>
      <c r="BX141" s="210"/>
      <c r="BY141" s="210"/>
      <c r="BZ141" s="210"/>
      <c r="CA141" s="210"/>
      <c r="CB141" s="210"/>
      <c r="CC141" s="239"/>
      <c r="CD141" s="210"/>
      <c r="CE141" s="210"/>
      <c r="CF141" s="210"/>
      <c r="CG141" s="210"/>
      <c r="CH141" s="210"/>
      <c r="CI141" s="210"/>
      <c r="CJ141" s="210"/>
    </row>
    <row r="142" spans="1:88" ht="39.75" customHeight="1">
      <c r="A142" s="164" t="s">
        <v>530</v>
      </c>
      <c r="B142" s="165" t="s">
        <v>274</v>
      </c>
      <c r="C142" s="189" t="s">
        <v>798</v>
      </c>
      <c r="D142" s="210">
        <v>1.26</v>
      </c>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v>1.26</v>
      </c>
      <c r="BI142" s="210"/>
      <c r="BJ142" s="210"/>
      <c r="BK142" s="210"/>
      <c r="BL142" s="210"/>
      <c r="BM142" s="210"/>
      <c r="BN142" s="210"/>
      <c r="BO142" s="239">
        <v>0</v>
      </c>
      <c r="BP142" s="210"/>
      <c r="BQ142" s="210"/>
      <c r="BR142" s="210"/>
      <c r="BS142" s="210"/>
      <c r="BT142" s="210"/>
      <c r="BU142" s="210"/>
      <c r="BV142" s="210">
        <f>AF142+AT142+BH142</f>
        <v>1.26</v>
      </c>
      <c r="BW142" s="210"/>
      <c r="BX142" s="210"/>
      <c r="BY142" s="210"/>
      <c r="BZ142" s="210"/>
      <c r="CA142" s="210"/>
      <c r="CB142" s="210"/>
      <c r="CC142" s="239"/>
      <c r="CD142" s="210"/>
      <c r="CE142" s="210"/>
      <c r="CF142" s="210"/>
      <c r="CG142" s="210"/>
      <c r="CH142" s="210"/>
      <c r="CI142" s="210"/>
      <c r="CJ142" s="210"/>
    </row>
    <row r="143" spans="1:88" ht="31.5">
      <c r="A143" s="153" t="s">
        <v>532</v>
      </c>
      <c r="B143" s="154" t="s">
        <v>533</v>
      </c>
      <c r="C143" s="187"/>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row>
    <row r="144" spans="1:88" ht="39.75" customHeight="1" hidden="1" outlineLevel="1">
      <c r="A144" s="170" t="s">
        <v>532</v>
      </c>
      <c r="B144" s="171" t="s">
        <v>487</v>
      </c>
      <c r="C144" s="190"/>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row>
    <row r="145" spans="1:88" ht="39.75" customHeight="1" hidden="1" outlineLevel="1">
      <c r="A145" s="170" t="s">
        <v>532</v>
      </c>
      <c r="B145" s="171" t="s">
        <v>487</v>
      </c>
      <c r="C145" s="190"/>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row>
    <row r="146" spans="1:88" ht="39.75" customHeight="1" hidden="1" outlineLevel="1">
      <c r="A146" s="170" t="s">
        <v>536</v>
      </c>
      <c r="B146" s="171" t="s">
        <v>536</v>
      </c>
      <c r="C146" s="190"/>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row>
    <row r="147" spans="1:88" ht="38.25" customHeight="1" collapsed="1">
      <c r="A147" s="153" t="s">
        <v>534</v>
      </c>
      <c r="B147" s="154" t="s">
        <v>535</v>
      </c>
      <c r="C147" s="187"/>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row>
    <row r="148" spans="1:88" ht="39.75" customHeight="1">
      <c r="A148" s="167" t="s">
        <v>534</v>
      </c>
      <c r="B148" s="168" t="s">
        <v>282</v>
      </c>
      <c r="C148" s="186" t="s">
        <v>799</v>
      </c>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04"/>
      <c r="BP148" s="211"/>
      <c r="BQ148" s="211"/>
      <c r="BR148" s="211"/>
      <c r="BS148" s="211"/>
      <c r="BT148" s="211"/>
      <c r="BU148" s="211"/>
      <c r="BV148" s="204"/>
      <c r="BW148" s="211"/>
      <c r="BX148" s="211"/>
      <c r="BY148" s="211"/>
      <c r="BZ148" s="211"/>
      <c r="CA148" s="211"/>
      <c r="CB148" s="211"/>
      <c r="CC148" s="204"/>
      <c r="CD148" s="211"/>
      <c r="CE148" s="211"/>
      <c r="CF148" s="211"/>
      <c r="CG148" s="211"/>
      <c r="CH148" s="211"/>
      <c r="CI148" s="211"/>
      <c r="CJ148" s="211"/>
    </row>
    <row r="149" spans="1:88" ht="39.75" customHeight="1">
      <c r="A149" s="167" t="s">
        <v>534</v>
      </c>
      <c r="B149" s="168" t="s">
        <v>315</v>
      </c>
      <c r="C149" s="186" t="s">
        <v>800</v>
      </c>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04"/>
      <c r="BP149" s="211"/>
      <c r="BQ149" s="211"/>
      <c r="BR149" s="211"/>
      <c r="BS149" s="211"/>
      <c r="BT149" s="211"/>
      <c r="BU149" s="211"/>
      <c r="BV149" s="204"/>
      <c r="BW149" s="211"/>
      <c r="BX149" s="211"/>
      <c r="BY149" s="211"/>
      <c r="BZ149" s="211"/>
      <c r="CA149" s="211"/>
      <c r="CB149" s="211"/>
      <c r="CC149" s="204"/>
      <c r="CD149" s="211"/>
      <c r="CE149" s="211"/>
      <c r="CF149" s="211"/>
      <c r="CG149" s="211"/>
      <c r="CH149" s="211"/>
      <c r="CI149" s="211"/>
      <c r="CJ149" s="211"/>
    </row>
    <row r="150" spans="1:88" ht="39.75" customHeight="1">
      <c r="A150" s="167" t="s">
        <v>534</v>
      </c>
      <c r="B150" s="168" t="s">
        <v>806</v>
      </c>
      <c r="C150" s="186" t="s">
        <v>805</v>
      </c>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04"/>
      <c r="BP150" s="211"/>
      <c r="BQ150" s="211"/>
      <c r="BR150" s="211"/>
      <c r="BS150" s="211"/>
      <c r="BT150" s="211"/>
      <c r="BU150" s="211"/>
      <c r="BV150" s="204"/>
      <c r="BW150" s="211"/>
      <c r="BX150" s="211"/>
      <c r="BY150" s="211"/>
      <c r="BZ150" s="211"/>
      <c r="CA150" s="211"/>
      <c r="CB150" s="211"/>
      <c r="CC150" s="204"/>
      <c r="CD150" s="211"/>
      <c r="CE150" s="211"/>
      <c r="CF150" s="211"/>
      <c r="CG150" s="211"/>
      <c r="CH150" s="211"/>
      <c r="CI150" s="211"/>
      <c r="CJ150" s="211"/>
    </row>
  </sheetData>
  <sheetProtection/>
  <mergeCells count="34">
    <mergeCell ref="A8:AS8"/>
    <mergeCell ref="A5:AS5"/>
    <mergeCell ref="A6:AS6"/>
    <mergeCell ref="A9:AS9"/>
    <mergeCell ref="R14:AE15"/>
    <mergeCell ref="A14:A17"/>
    <mergeCell ref="AT15:BG15"/>
    <mergeCell ref="BA16:BG16"/>
    <mergeCell ref="BV16:CB16"/>
    <mergeCell ref="A4:AS4"/>
    <mergeCell ref="A10:AS10"/>
    <mergeCell ref="A11:AS11"/>
    <mergeCell ref="A12:AS12"/>
    <mergeCell ref="A7:AS7"/>
    <mergeCell ref="AT16:AZ16"/>
    <mergeCell ref="D14:Q15"/>
    <mergeCell ref="C14:C17"/>
    <mergeCell ref="B14:B17"/>
    <mergeCell ref="K16:Q16"/>
    <mergeCell ref="A13:CI13"/>
    <mergeCell ref="R16:X16"/>
    <mergeCell ref="Y16:AE16"/>
    <mergeCell ref="D16:J16"/>
    <mergeCell ref="AF15:AS15"/>
    <mergeCell ref="CJ14:CJ17"/>
    <mergeCell ref="AF14:AS14"/>
    <mergeCell ref="BH16:BN16"/>
    <mergeCell ref="BO16:BU16"/>
    <mergeCell ref="BH15:BU15"/>
    <mergeCell ref="AT14:CI14"/>
    <mergeCell ref="AF16:AL16"/>
    <mergeCell ref="BV15:CI15"/>
    <mergeCell ref="CC16:CI16"/>
    <mergeCell ref="AM16:AS16"/>
  </mergeCells>
  <printOptions/>
  <pageMargins left="0.7086614173228347" right="0.7086614173228347" top="0.7480314960629921" bottom="0.7480314960629921" header="0.31496062992125984" footer="0.31496062992125984"/>
  <pageSetup fitToWidth="2" horizontalDpi="600" verticalDpi="600" orientation="landscape" paperSize="8" scale="14"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sheetPr>
    <tabColor theme="8"/>
    <pageSetUpPr fitToPage="1"/>
  </sheetPr>
  <dimension ref="A1:AN147"/>
  <sheetViews>
    <sheetView zoomScale="55" zoomScaleNormal="55" zoomScaleSheetLayoutView="80" zoomScalePageLayoutView="0" workbookViewId="0" topLeftCell="A1">
      <pane ySplit="15" topLeftCell="A16" activePane="bottomLeft" state="frozen"/>
      <selection pane="topLeft" activeCell="H37" sqref="H37"/>
      <selection pane="bottomLeft" activeCell="AG22" sqref="AG22"/>
    </sheetView>
  </sheetViews>
  <sheetFormatPr defaultColWidth="9.00390625" defaultRowHeight="15.75" outlineLevelRow="2"/>
  <cols>
    <col min="1" max="1" width="9.75390625" style="1" customWidth="1"/>
    <col min="2" max="2" width="53.875" style="1" customWidth="1"/>
    <col min="3" max="3" width="13.00390625" style="1" customWidth="1"/>
    <col min="4" max="4" width="15.375" style="1" customWidth="1"/>
    <col min="5" max="6" width="5.25390625" style="1" bestFit="1" customWidth="1"/>
    <col min="7" max="9" width="5.25390625" style="1" customWidth="1"/>
    <col min="10" max="29" width="6.00390625" style="1" customWidth="1"/>
    <col min="30" max="30" width="5.75390625" style="1" customWidth="1"/>
    <col min="31" max="31" width="16.125" style="1" customWidth="1"/>
    <col min="32" max="32" width="21.253906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390625" style="1" customWidth="1"/>
    <col min="40" max="40" width="3.875" style="1" customWidth="1"/>
    <col min="41" max="41" width="4.50390625" style="1" customWidth="1"/>
    <col min="42" max="42" width="5.00390625" style="1" customWidth="1"/>
    <col min="43" max="43" width="5.50390625" style="1" customWidth="1"/>
    <col min="44" max="44" width="5.75390625" style="1" customWidth="1"/>
    <col min="45" max="45" width="5.50390625" style="1" customWidth="1"/>
    <col min="46" max="47" width="5.00390625" style="1" customWidth="1"/>
    <col min="48" max="48" width="12.875" style="1" customWidth="1"/>
    <col min="49" max="58" width="5.00390625" style="1" customWidth="1"/>
    <col min="59" max="16384" width="9.00390625" style="1" customWidth="1"/>
  </cols>
  <sheetData>
    <row r="1" spans="17:29" ht="15.75" customHeight="1" outlineLevel="1">
      <c r="Q1" s="2"/>
      <c r="R1" s="2"/>
      <c r="S1" s="2"/>
      <c r="T1" s="2"/>
      <c r="U1" s="2"/>
      <c r="V1" s="2"/>
      <c r="W1" s="2"/>
      <c r="X1" s="2"/>
      <c r="AC1" s="26" t="s">
        <v>35</v>
      </c>
    </row>
    <row r="2" spans="17:29" ht="15.75" customHeight="1" outlineLevel="1">
      <c r="Q2" s="2"/>
      <c r="R2" s="2"/>
      <c r="S2" s="2"/>
      <c r="T2" s="2"/>
      <c r="U2" s="2"/>
      <c r="V2" s="2"/>
      <c r="W2" s="2"/>
      <c r="X2" s="2"/>
      <c r="AC2" s="15" t="s">
        <v>537</v>
      </c>
    </row>
    <row r="3" spans="17:29" ht="15.75" customHeight="1" outlineLevel="1">
      <c r="Q3" s="2"/>
      <c r="R3" s="2"/>
      <c r="S3" s="2"/>
      <c r="T3" s="2"/>
      <c r="U3" s="2"/>
      <c r="V3" s="2"/>
      <c r="W3" s="2"/>
      <c r="X3" s="2"/>
      <c r="AC3" s="15" t="s">
        <v>867</v>
      </c>
    </row>
    <row r="4" spans="1:29" ht="15.75" customHeight="1" outlineLevel="1">
      <c r="A4" s="291" t="s">
        <v>98</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row>
    <row r="5" ht="15.75" customHeight="1" outlineLevel="1"/>
    <row r="6" spans="1:29" ht="15.75" customHeight="1" outlineLevel="1">
      <c r="A6" s="331" t="s">
        <v>306</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row>
    <row r="7" spans="1:29" ht="15.75" customHeight="1" outlineLevel="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row>
    <row r="8" spans="1:29" ht="15.75" customHeight="1" outlineLevel="1">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row>
    <row r="9" spans="1:29" ht="15.75" customHeight="1" outlineLevel="1">
      <c r="A9" s="259" t="s">
        <v>515</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row>
    <row r="10" spans="1:40" ht="15.75" customHeight="1" outlineLevel="1">
      <c r="A10" s="318"/>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13"/>
      <c r="Z10" s="2"/>
      <c r="AA10" s="2"/>
      <c r="AB10" s="2"/>
      <c r="AC10" s="2"/>
      <c r="AD10" s="2"/>
      <c r="AE10" s="2"/>
      <c r="AF10" s="2"/>
      <c r="AG10" s="2"/>
      <c r="AH10" s="2"/>
      <c r="AI10" s="2"/>
      <c r="AJ10" s="2"/>
      <c r="AK10" s="2"/>
      <c r="AL10" s="2"/>
      <c r="AM10" s="2"/>
      <c r="AN10" s="2"/>
    </row>
    <row r="11" spans="1:40" ht="15.75" customHeight="1">
      <c r="A11" s="300" t="s">
        <v>727</v>
      </c>
      <c r="B11" s="300" t="s">
        <v>567</v>
      </c>
      <c r="C11" s="300" t="s">
        <v>540</v>
      </c>
      <c r="D11" s="300" t="s">
        <v>262</v>
      </c>
      <c r="E11" s="319" t="s">
        <v>226</v>
      </c>
      <c r="F11" s="320"/>
      <c r="G11" s="320"/>
      <c r="H11" s="320"/>
      <c r="I11" s="321"/>
      <c r="J11" s="333" t="s">
        <v>591</v>
      </c>
      <c r="K11" s="333"/>
      <c r="L11" s="333"/>
      <c r="M11" s="333"/>
      <c r="N11" s="333"/>
      <c r="O11" s="333"/>
      <c r="P11" s="333"/>
      <c r="Q11" s="333"/>
      <c r="R11" s="333"/>
      <c r="S11" s="333"/>
      <c r="T11" s="333"/>
      <c r="U11" s="333"/>
      <c r="V11" s="333"/>
      <c r="W11" s="333"/>
      <c r="X11" s="333"/>
      <c r="Y11" s="333"/>
      <c r="Z11" s="333"/>
      <c r="AA11" s="333"/>
      <c r="AB11" s="333"/>
      <c r="AC11" s="333"/>
      <c r="AD11" s="2"/>
      <c r="AE11" s="2"/>
      <c r="AF11" s="2"/>
      <c r="AG11" s="2"/>
      <c r="AH11" s="2"/>
      <c r="AI11" s="2"/>
      <c r="AJ11" s="2"/>
      <c r="AK11" s="2"/>
      <c r="AL11" s="2"/>
      <c r="AM11" s="2"/>
      <c r="AN11" s="2"/>
    </row>
    <row r="12" spans="1:40" ht="65.25" customHeight="1">
      <c r="A12" s="300"/>
      <c r="B12" s="300"/>
      <c r="C12" s="300"/>
      <c r="D12" s="300"/>
      <c r="E12" s="324"/>
      <c r="F12" s="325"/>
      <c r="G12" s="325"/>
      <c r="H12" s="325"/>
      <c r="I12" s="326"/>
      <c r="J12" s="307" t="s">
        <v>342</v>
      </c>
      <c r="K12" s="307"/>
      <c r="L12" s="307"/>
      <c r="M12" s="307"/>
      <c r="N12" s="307"/>
      <c r="O12" s="307" t="s">
        <v>343</v>
      </c>
      <c r="P12" s="307"/>
      <c r="Q12" s="307"/>
      <c r="R12" s="307"/>
      <c r="S12" s="307"/>
      <c r="T12" s="307" t="s">
        <v>344</v>
      </c>
      <c r="U12" s="307"/>
      <c r="V12" s="307"/>
      <c r="W12" s="307"/>
      <c r="X12" s="307"/>
      <c r="Y12" s="300" t="s">
        <v>539</v>
      </c>
      <c r="Z12" s="300"/>
      <c r="AA12" s="300"/>
      <c r="AB12" s="300"/>
      <c r="AC12" s="300"/>
      <c r="AD12" s="2"/>
      <c r="AE12" s="2"/>
      <c r="AF12" s="2"/>
      <c r="AG12" s="2"/>
      <c r="AH12" s="2"/>
      <c r="AI12" s="2"/>
      <c r="AJ12" s="2"/>
      <c r="AK12" s="2"/>
      <c r="AL12" s="2"/>
      <c r="AM12" s="2"/>
      <c r="AN12" s="2"/>
    </row>
    <row r="13" spans="1:40" ht="60.75" customHeight="1">
      <c r="A13" s="300"/>
      <c r="B13" s="300"/>
      <c r="C13" s="300"/>
      <c r="D13" s="300"/>
      <c r="E13" s="307" t="s">
        <v>225</v>
      </c>
      <c r="F13" s="307"/>
      <c r="G13" s="307"/>
      <c r="H13" s="307"/>
      <c r="I13" s="307"/>
      <c r="J13" s="307" t="s">
        <v>555</v>
      </c>
      <c r="K13" s="307"/>
      <c r="L13" s="307"/>
      <c r="M13" s="307"/>
      <c r="N13" s="307"/>
      <c r="O13" s="307" t="s">
        <v>555</v>
      </c>
      <c r="P13" s="307"/>
      <c r="Q13" s="307"/>
      <c r="R13" s="307"/>
      <c r="S13" s="307"/>
      <c r="T13" s="307" t="s">
        <v>555</v>
      </c>
      <c r="U13" s="307"/>
      <c r="V13" s="307"/>
      <c r="W13" s="307"/>
      <c r="X13" s="307"/>
      <c r="Y13" s="307" t="s">
        <v>555</v>
      </c>
      <c r="Z13" s="307"/>
      <c r="AA13" s="307"/>
      <c r="AB13" s="307"/>
      <c r="AC13" s="307"/>
      <c r="AD13" s="2"/>
      <c r="AE13" s="2"/>
      <c r="AF13" s="2"/>
      <c r="AG13" s="2"/>
      <c r="AH13" s="2"/>
      <c r="AI13" s="2"/>
      <c r="AJ13" s="2"/>
      <c r="AK13" s="2"/>
      <c r="AL13" s="2"/>
      <c r="AM13" s="2"/>
      <c r="AN13" s="2"/>
    </row>
    <row r="14" spans="1:40" ht="65.25" customHeight="1">
      <c r="A14" s="300"/>
      <c r="B14" s="300"/>
      <c r="C14" s="300"/>
      <c r="D14" s="300"/>
      <c r="E14" s="83" t="s">
        <v>541</v>
      </c>
      <c r="F14" s="83" t="s">
        <v>542</v>
      </c>
      <c r="G14" s="83" t="s">
        <v>869</v>
      </c>
      <c r="H14" s="83" t="s">
        <v>538</v>
      </c>
      <c r="I14" s="83" t="s">
        <v>707</v>
      </c>
      <c r="J14" s="83" t="s">
        <v>541</v>
      </c>
      <c r="K14" s="83" t="s">
        <v>542</v>
      </c>
      <c r="L14" s="83" t="s">
        <v>869</v>
      </c>
      <c r="M14" s="83" t="s">
        <v>538</v>
      </c>
      <c r="N14" s="83" t="s">
        <v>707</v>
      </c>
      <c r="O14" s="83" t="s">
        <v>541</v>
      </c>
      <c r="P14" s="83" t="s">
        <v>542</v>
      </c>
      <c r="Q14" s="83" t="s">
        <v>869</v>
      </c>
      <c r="R14" s="83" t="s">
        <v>538</v>
      </c>
      <c r="S14" s="83" t="s">
        <v>707</v>
      </c>
      <c r="T14" s="83" t="s">
        <v>541</v>
      </c>
      <c r="U14" s="83" t="s">
        <v>542</v>
      </c>
      <c r="V14" s="83" t="s">
        <v>869</v>
      </c>
      <c r="W14" s="83" t="s">
        <v>538</v>
      </c>
      <c r="X14" s="83" t="s">
        <v>707</v>
      </c>
      <c r="Y14" s="83" t="s">
        <v>541</v>
      </c>
      <c r="Z14" s="83" t="s">
        <v>542</v>
      </c>
      <c r="AA14" s="83" t="s">
        <v>869</v>
      </c>
      <c r="AB14" s="83" t="s">
        <v>538</v>
      </c>
      <c r="AC14" s="83" t="s">
        <v>707</v>
      </c>
      <c r="AD14" s="2"/>
      <c r="AE14" s="2"/>
      <c r="AF14" s="2"/>
      <c r="AG14" s="2"/>
      <c r="AH14" s="2"/>
      <c r="AI14" s="2"/>
      <c r="AJ14" s="2"/>
      <c r="AK14" s="2"/>
      <c r="AL14" s="2"/>
      <c r="AM14" s="2"/>
      <c r="AN14" s="2"/>
    </row>
    <row r="15" spans="1:40" ht="15.75">
      <c r="A15" s="115">
        <v>1</v>
      </c>
      <c r="B15" s="115">
        <v>2</v>
      </c>
      <c r="C15" s="115">
        <v>3</v>
      </c>
      <c r="D15" s="115">
        <v>4</v>
      </c>
      <c r="E15" s="134" t="s">
        <v>759</v>
      </c>
      <c r="F15" s="134" t="s">
        <v>760</v>
      </c>
      <c r="G15" s="134" t="s">
        <v>761</v>
      </c>
      <c r="H15" s="134" t="s">
        <v>762</v>
      </c>
      <c r="I15" s="134" t="s">
        <v>763</v>
      </c>
      <c r="J15" s="134" t="s">
        <v>853</v>
      </c>
      <c r="K15" s="134" t="s">
        <v>854</v>
      </c>
      <c r="L15" s="134" t="s">
        <v>855</v>
      </c>
      <c r="M15" s="134" t="s">
        <v>856</v>
      </c>
      <c r="N15" s="134" t="s">
        <v>857</v>
      </c>
      <c r="O15" s="134" t="s">
        <v>860</v>
      </c>
      <c r="P15" s="134" t="s">
        <v>861</v>
      </c>
      <c r="Q15" s="134" t="s">
        <v>862</v>
      </c>
      <c r="R15" s="134" t="s">
        <v>863</v>
      </c>
      <c r="S15" s="134" t="s">
        <v>864</v>
      </c>
      <c r="T15" s="134" t="s">
        <v>870</v>
      </c>
      <c r="U15" s="134" t="s">
        <v>871</v>
      </c>
      <c r="V15" s="134" t="s">
        <v>872</v>
      </c>
      <c r="W15" s="134" t="s">
        <v>873</v>
      </c>
      <c r="X15" s="134" t="s">
        <v>874</v>
      </c>
      <c r="Y15" s="134" t="s">
        <v>898</v>
      </c>
      <c r="Z15" s="134" t="s">
        <v>899</v>
      </c>
      <c r="AA15" s="134" t="s">
        <v>900</v>
      </c>
      <c r="AB15" s="134" t="s">
        <v>901</v>
      </c>
      <c r="AC15" s="134" t="s">
        <v>902</v>
      </c>
      <c r="AD15" s="2"/>
      <c r="AE15" s="2"/>
      <c r="AF15" s="2"/>
      <c r="AG15" s="2"/>
      <c r="AH15" s="2"/>
      <c r="AI15" s="2"/>
      <c r="AJ15" s="2"/>
      <c r="AK15" s="2"/>
      <c r="AL15" s="2"/>
      <c r="AM15" s="2"/>
      <c r="AN15" s="2"/>
    </row>
    <row r="16" spans="1:29" ht="39.75" customHeight="1">
      <c r="A16" s="153" t="s">
        <v>465</v>
      </c>
      <c r="B16" s="154" t="s">
        <v>466</v>
      </c>
      <c r="C16" s="187"/>
      <c r="D16" s="187"/>
      <c r="E16" s="187"/>
      <c r="F16" s="187"/>
      <c r="G16" s="187"/>
      <c r="H16" s="187"/>
      <c r="I16" s="187"/>
      <c r="J16" s="234">
        <f>J17+J18+J20+J19+J21+J22</f>
        <v>1.28</v>
      </c>
      <c r="K16" s="234"/>
      <c r="L16" s="234">
        <f>L17+L18+L20+L19+L21+L22</f>
        <v>0</v>
      </c>
      <c r="M16" s="234"/>
      <c r="N16" s="234"/>
      <c r="O16" s="234">
        <f>O17+O18+O20+O19+O21+O22</f>
        <v>1.8399999999999999</v>
      </c>
      <c r="P16" s="234"/>
      <c r="Q16" s="234">
        <f>Q17+Q18+Q20+Q19+Q21+Q22</f>
        <v>0.6</v>
      </c>
      <c r="R16" s="234"/>
      <c r="S16" s="234"/>
      <c r="T16" s="234">
        <f>T17+T18+T20+T19+T21+T22</f>
        <v>4.359999999999999</v>
      </c>
      <c r="U16" s="234"/>
      <c r="V16" s="234">
        <f>V17+V18+V20+V19+V21+V22</f>
        <v>0</v>
      </c>
      <c r="W16" s="234"/>
      <c r="X16" s="234"/>
      <c r="Y16" s="234">
        <f>Y17+Y18+Y20+Y19+Y21+Y22</f>
        <v>7.48</v>
      </c>
      <c r="Z16" s="234"/>
      <c r="AA16" s="234">
        <f>AA17+AA18+AA20+AA19+AA21+AA22</f>
        <v>0.6</v>
      </c>
      <c r="AB16" s="187"/>
      <c r="AC16" s="187"/>
    </row>
    <row r="17" spans="1:29" ht="39.75" customHeight="1">
      <c r="A17" s="155" t="s">
        <v>467</v>
      </c>
      <c r="B17" s="156" t="s">
        <v>468</v>
      </c>
      <c r="C17" s="182"/>
      <c r="D17" s="182"/>
      <c r="E17" s="182"/>
      <c r="F17" s="182"/>
      <c r="G17" s="182"/>
      <c r="H17" s="182"/>
      <c r="I17" s="182"/>
      <c r="J17" s="184">
        <f>J58+J59+J60+J61+J65+J62+J63</f>
        <v>0</v>
      </c>
      <c r="K17" s="184"/>
      <c r="L17" s="184">
        <f>L58+L59+L60+L61+L65+L62+L63</f>
        <v>0</v>
      </c>
      <c r="M17" s="184"/>
      <c r="N17" s="184"/>
      <c r="O17" s="184">
        <f>O58+O59+O60+O61+O65+O62+O63</f>
        <v>0.64</v>
      </c>
      <c r="P17" s="184"/>
      <c r="Q17" s="184">
        <f>Q58+Q59+Q60+Q61+Q65+Q62+Q63</f>
        <v>0</v>
      </c>
      <c r="R17" s="184"/>
      <c r="S17" s="184"/>
      <c r="T17" s="184">
        <f>T58+T59+T60+T61+T65+T62+T63</f>
        <v>0</v>
      </c>
      <c r="U17" s="184"/>
      <c r="V17" s="184">
        <f>V58+V59+V60+V61+V65+V62+V63</f>
        <v>0</v>
      </c>
      <c r="W17" s="184"/>
      <c r="X17" s="184"/>
      <c r="Y17" s="184">
        <f>Y58+Y59+Y60+Y61+Y65+Y62+Y63</f>
        <v>0.64</v>
      </c>
      <c r="Z17" s="184"/>
      <c r="AA17" s="184">
        <f>AA58+AA59+AA60+AA61+AA65+AA62+AA63</f>
        <v>0</v>
      </c>
      <c r="AB17" s="182"/>
      <c r="AC17" s="182"/>
    </row>
    <row r="18" spans="1:29" ht="39.75" customHeight="1">
      <c r="A18" s="158" t="s">
        <v>469</v>
      </c>
      <c r="B18" s="159" t="s">
        <v>470</v>
      </c>
      <c r="C18" s="180"/>
      <c r="D18" s="180"/>
      <c r="E18" s="180"/>
      <c r="F18" s="180"/>
      <c r="G18" s="180"/>
      <c r="H18" s="180"/>
      <c r="I18" s="180"/>
      <c r="J18" s="183">
        <f>J69+J71+J72+J73+J74+J75+J76+J77+J80+J103+J104+J105+J107</f>
        <v>1.28</v>
      </c>
      <c r="K18" s="183"/>
      <c r="L18" s="183">
        <f>L69+L71+L72+L73+L74+L75+L76+L77+L80+L103+L104+L105+L107</f>
        <v>0</v>
      </c>
      <c r="M18" s="183"/>
      <c r="N18" s="183"/>
      <c r="O18" s="183">
        <f>O69+O71+O72+O73+O74+O75+O76+O77+O80+O103+O104+O105+O107</f>
        <v>0.8</v>
      </c>
      <c r="P18" s="183"/>
      <c r="Q18" s="183">
        <f>Q69+Q71+Q72+Q73+Q74+Q75+Q76+Q77+Q80+Q103+Q104+Q105+Q107</f>
        <v>0.6</v>
      </c>
      <c r="R18" s="183"/>
      <c r="S18" s="183"/>
      <c r="T18" s="183">
        <f>T69+T71+T72+T73+T74+T75+T76+T77+T80+T103+T104+T105+T107</f>
        <v>0.64</v>
      </c>
      <c r="U18" s="183"/>
      <c r="V18" s="183">
        <f>V69+V71+V72+V73+V74+V75+V76+V77+V80+V103+V104+V105+V107</f>
        <v>0</v>
      </c>
      <c r="W18" s="183"/>
      <c r="X18" s="183"/>
      <c r="Y18" s="183">
        <f>Y69+Y71+Y72+Y73+Y74+Y75+Y76+Y77+Y80+Y103+Y104+Y105+Y107</f>
        <v>2.72</v>
      </c>
      <c r="Z18" s="183"/>
      <c r="AA18" s="183">
        <f>AA69+AA71+AA72+AA73+AA74+AA75+AA76+AA77+AA80+AA103+AA104+AA105+AA107</f>
        <v>0.6</v>
      </c>
      <c r="AB18" s="180"/>
      <c r="AC18" s="180"/>
    </row>
    <row r="19" spans="1:29" ht="51.75" customHeight="1">
      <c r="A19" s="161" t="s">
        <v>471</v>
      </c>
      <c r="B19" s="162" t="s">
        <v>472</v>
      </c>
      <c r="C19" s="188"/>
      <c r="D19" s="188"/>
      <c r="E19" s="188"/>
      <c r="F19" s="188"/>
      <c r="G19" s="188"/>
      <c r="H19" s="188"/>
      <c r="I19" s="188"/>
      <c r="J19" s="235"/>
      <c r="K19" s="235"/>
      <c r="L19" s="235"/>
      <c r="M19" s="235"/>
      <c r="N19" s="235"/>
      <c r="O19" s="235"/>
      <c r="P19" s="235"/>
      <c r="Q19" s="235"/>
      <c r="R19" s="235"/>
      <c r="S19" s="235"/>
      <c r="T19" s="235"/>
      <c r="U19" s="235"/>
      <c r="V19" s="235"/>
      <c r="W19" s="235"/>
      <c r="X19" s="235"/>
      <c r="Y19" s="235"/>
      <c r="Z19" s="235"/>
      <c r="AA19" s="235"/>
      <c r="AB19" s="188"/>
      <c r="AC19" s="188"/>
    </row>
    <row r="20" spans="1:29" ht="39.75" customHeight="1">
      <c r="A20" s="164" t="s">
        <v>473</v>
      </c>
      <c r="B20" s="165" t="s">
        <v>474</v>
      </c>
      <c r="C20" s="189"/>
      <c r="D20" s="189"/>
      <c r="E20" s="189"/>
      <c r="F20" s="189"/>
      <c r="G20" s="189"/>
      <c r="H20" s="189"/>
      <c r="I20" s="189"/>
      <c r="J20" s="185">
        <f>J135+J136+J137+J138+J139</f>
        <v>0</v>
      </c>
      <c r="K20" s="185"/>
      <c r="L20" s="185">
        <f>L135+L136+L137+L138+L139</f>
        <v>0</v>
      </c>
      <c r="M20" s="185"/>
      <c r="N20" s="185"/>
      <c r="O20" s="185">
        <f>O135+O136+O137+O138+O139</f>
        <v>0.4</v>
      </c>
      <c r="P20" s="185"/>
      <c r="Q20" s="185">
        <f>Q135+Q136+Q137+Q138+Q139</f>
        <v>0</v>
      </c>
      <c r="R20" s="185"/>
      <c r="S20" s="185"/>
      <c r="T20" s="185">
        <f>T135+T136+T137+T138+T139</f>
        <v>3.7199999999999998</v>
      </c>
      <c r="U20" s="185"/>
      <c r="V20" s="185">
        <f>V135+V136+V137+V138+V139</f>
        <v>0</v>
      </c>
      <c r="W20" s="185"/>
      <c r="X20" s="185"/>
      <c r="Y20" s="185">
        <f>Y135+Y136+Y137+Y138+Y139</f>
        <v>4.12</v>
      </c>
      <c r="Z20" s="185"/>
      <c r="AA20" s="185">
        <f>AA135+AA136+AA137+AA138+AA139</f>
        <v>0</v>
      </c>
      <c r="AB20" s="189"/>
      <c r="AC20" s="189"/>
    </row>
    <row r="21" spans="1:29" ht="39.75" customHeight="1">
      <c r="A21" s="170" t="s">
        <v>475</v>
      </c>
      <c r="B21" s="171" t="s">
        <v>476</v>
      </c>
      <c r="C21" s="190"/>
      <c r="D21" s="190"/>
      <c r="E21" s="190"/>
      <c r="F21" s="190"/>
      <c r="G21" s="190"/>
      <c r="H21" s="190"/>
      <c r="I21" s="190"/>
      <c r="J21" s="236"/>
      <c r="K21" s="236"/>
      <c r="L21" s="236"/>
      <c r="M21" s="236"/>
      <c r="N21" s="236"/>
      <c r="O21" s="236"/>
      <c r="P21" s="236"/>
      <c r="Q21" s="236"/>
      <c r="R21" s="236"/>
      <c r="S21" s="236"/>
      <c r="T21" s="236"/>
      <c r="U21" s="236"/>
      <c r="V21" s="236"/>
      <c r="W21" s="236"/>
      <c r="X21" s="236"/>
      <c r="Y21" s="236"/>
      <c r="Z21" s="236"/>
      <c r="AA21" s="236"/>
      <c r="AB21" s="190"/>
      <c r="AC21" s="190"/>
    </row>
    <row r="22" spans="1:29" ht="39.75" customHeight="1">
      <c r="A22" s="167" t="s">
        <v>477</v>
      </c>
      <c r="B22" s="168" t="s">
        <v>481</v>
      </c>
      <c r="C22" s="186"/>
      <c r="D22" s="186"/>
      <c r="E22" s="186"/>
      <c r="F22" s="186"/>
      <c r="G22" s="186"/>
      <c r="H22" s="186"/>
      <c r="I22" s="186"/>
      <c r="J22" s="222">
        <f>J145+J146+J147</f>
        <v>0</v>
      </c>
      <c r="K22" s="222"/>
      <c r="L22" s="222">
        <f>L145+L146+L147</f>
        <v>0</v>
      </c>
      <c r="M22" s="222"/>
      <c r="N22" s="222"/>
      <c r="O22" s="222">
        <f>O145+O146+O147</f>
        <v>0</v>
      </c>
      <c r="P22" s="222"/>
      <c r="Q22" s="222">
        <f>Q145+Q146+Q147</f>
        <v>0</v>
      </c>
      <c r="R22" s="222"/>
      <c r="S22" s="222"/>
      <c r="T22" s="222">
        <f>T145+T146+T147</f>
        <v>0</v>
      </c>
      <c r="U22" s="222"/>
      <c r="V22" s="222">
        <f>V145+V146+V147</f>
        <v>0</v>
      </c>
      <c r="W22" s="222"/>
      <c r="X22" s="222"/>
      <c r="Y22" s="222">
        <f>Y145+Y146+Y147</f>
        <v>0</v>
      </c>
      <c r="Z22" s="222"/>
      <c r="AA22" s="222">
        <f>AA145+AA146+AA147</f>
        <v>0</v>
      </c>
      <c r="AB22" s="186"/>
      <c r="AC22" s="186"/>
    </row>
    <row r="23" spans="1:29" ht="39.75" customHeight="1">
      <c r="A23" s="153"/>
      <c r="B23" s="154"/>
      <c r="C23" s="187"/>
      <c r="D23" s="187"/>
      <c r="E23" s="187"/>
      <c r="F23" s="187"/>
      <c r="G23" s="187"/>
      <c r="H23" s="187"/>
      <c r="I23" s="187"/>
      <c r="J23" s="187"/>
      <c r="K23" s="187"/>
      <c r="L23" s="187"/>
      <c r="M23" s="187"/>
      <c r="N23" s="187"/>
      <c r="O23" s="187"/>
      <c r="P23" s="187"/>
      <c r="Q23" s="187"/>
      <c r="R23" s="187"/>
      <c r="S23" s="187"/>
      <c r="T23" s="187"/>
      <c r="U23" s="187"/>
      <c r="V23" s="187"/>
      <c r="W23" s="187"/>
      <c r="X23" s="187"/>
      <c r="Y23" s="234"/>
      <c r="Z23" s="234"/>
      <c r="AA23" s="234"/>
      <c r="AB23" s="187"/>
      <c r="AC23" s="187"/>
    </row>
    <row r="24" spans="1:29" ht="39.75" customHeight="1">
      <c r="A24" s="153" t="s">
        <v>326</v>
      </c>
      <c r="B24" s="154" t="s">
        <v>358</v>
      </c>
      <c r="C24" s="187"/>
      <c r="D24" s="187"/>
      <c r="E24" s="187"/>
      <c r="F24" s="187"/>
      <c r="G24" s="187"/>
      <c r="H24" s="187"/>
      <c r="I24" s="187"/>
      <c r="J24" s="187"/>
      <c r="K24" s="187"/>
      <c r="L24" s="187"/>
      <c r="M24" s="187"/>
      <c r="N24" s="187"/>
      <c r="O24" s="187"/>
      <c r="P24" s="187"/>
      <c r="Q24" s="187"/>
      <c r="R24" s="187"/>
      <c r="S24" s="187"/>
      <c r="T24" s="187"/>
      <c r="U24" s="187"/>
      <c r="V24" s="187"/>
      <c r="W24" s="187"/>
      <c r="X24" s="187"/>
      <c r="Y24" s="234"/>
      <c r="Z24" s="234"/>
      <c r="AA24" s="234"/>
      <c r="AB24" s="187"/>
      <c r="AC24" s="187"/>
    </row>
    <row r="25" spans="1:29" ht="39.75" customHeight="1">
      <c r="A25" s="153" t="s">
        <v>327</v>
      </c>
      <c r="B25" s="154" t="s">
        <v>482</v>
      </c>
      <c r="C25" s="187"/>
      <c r="D25" s="187"/>
      <c r="E25" s="187"/>
      <c r="F25" s="187"/>
      <c r="G25" s="187"/>
      <c r="H25" s="187"/>
      <c r="I25" s="187"/>
      <c r="J25" s="187"/>
      <c r="K25" s="187"/>
      <c r="L25" s="187"/>
      <c r="M25" s="187"/>
      <c r="N25" s="187"/>
      <c r="O25" s="187"/>
      <c r="P25" s="187"/>
      <c r="Q25" s="187"/>
      <c r="R25" s="187"/>
      <c r="S25" s="187"/>
      <c r="T25" s="187"/>
      <c r="U25" s="187"/>
      <c r="V25" s="187"/>
      <c r="W25" s="187"/>
      <c r="X25" s="187"/>
      <c r="Y25" s="234"/>
      <c r="Z25" s="234"/>
      <c r="AA25" s="234"/>
      <c r="AB25" s="187"/>
      <c r="AC25" s="187"/>
    </row>
    <row r="26" spans="1:29" ht="39.75" customHeight="1">
      <c r="A26" s="153" t="s">
        <v>329</v>
      </c>
      <c r="B26" s="154" t="s">
        <v>483</v>
      </c>
      <c r="C26" s="187"/>
      <c r="D26" s="187"/>
      <c r="E26" s="187"/>
      <c r="F26" s="187"/>
      <c r="G26" s="187"/>
      <c r="H26" s="187"/>
      <c r="I26" s="187"/>
      <c r="J26" s="187"/>
      <c r="K26" s="187"/>
      <c r="L26" s="187"/>
      <c r="M26" s="187"/>
      <c r="N26" s="187"/>
      <c r="O26" s="187"/>
      <c r="P26" s="187"/>
      <c r="Q26" s="187"/>
      <c r="R26" s="187"/>
      <c r="S26" s="187"/>
      <c r="T26" s="187"/>
      <c r="U26" s="187"/>
      <c r="V26" s="187"/>
      <c r="W26" s="187"/>
      <c r="X26" s="187"/>
      <c r="Y26" s="234"/>
      <c r="Z26" s="234"/>
      <c r="AA26" s="234"/>
      <c r="AB26" s="187"/>
      <c r="AC26" s="187"/>
    </row>
    <row r="27" spans="1:29" ht="39.75" customHeight="1" hidden="1" outlineLevel="1">
      <c r="A27" s="153" t="s">
        <v>359</v>
      </c>
      <c r="B27" s="154" t="s">
        <v>484</v>
      </c>
      <c r="C27" s="187"/>
      <c r="D27" s="187"/>
      <c r="E27" s="187"/>
      <c r="F27" s="187"/>
      <c r="G27" s="187"/>
      <c r="H27" s="187"/>
      <c r="I27" s="187"/>
      <c r="J27" s="187"/>
      <c r="K27" s="187"/>
      <c r="L27" s="187"/>
      <c r="M27" s="187"/>
      <c r="N27" s="187"/>
      <c r="O27" s="187"/>
      <c r="P27" s="187"/>
      <c r="Q27" s="187"/>
      <c r="R27" s="187"/>
      <c r="S27" s="187"/>
      <c r="T27" s="187"/>
      <c r="U27" s="187"/>
      <c r="V27" s="187"/>
      <c r="W27" s="187"/>
      <c r="X27" s="187"/>
      <c r="Y27" s="234"/>
      <c r="Z27" s="234"/>
      <c r="AA27" s="234"/>
      <c r="AB27" s="187"/>
      <c r="AC27" s="187"/>
    </row>
    <row r="28" spans="1:29" ht="39.75" customHeight="1" hidden="1" outlineLevel="1">
      <c r="A28" s="153" t="s">
        <v>360</v>
      </c>
      <c r="B28" s="154" t="s">
        <v>485</v>
      </c>
      <c r="C28" s="187"/>
      <c r="D28" s="187"/>
      <c r="E28" s="187"/>
      <c r="F28" s="187"/>
      <c r="G28" s="187"/>
      <c r="H28" s="187"/>
      <c r="I28" s="187"/>
      <c r="J28" s="187"/>
      <c r="K28" s="187"/>
      <c r="L28" s="187"/>
      <c r="M28" s="187"/>
      <c r="N28" s="187"/>
      <c r="O28" s="187"/>
      <c r="P28" s="187"/>
      <c r="Q28" s="187"/>
      <c r="R28" s="187"/>
      <c r="S28" s="187"/>
      <c r="T28" s="187"/>
      <c r="U28" s="187"/>
      <c r="V28" s="187"/>
      <c r="W28" s="187"/>
      <c r="X28" s="187"/>
      <c r="Y28" s="234"/>
      <c r="Z28" s="234"/>
      <c r="AA28" s="234"/>
      <c r="AB28" s="187"/>
      <c r="AC28" s="187"/>
    </row>
    <row r="29" spans="1:29" ht="39.75" customHeight="1" hidden="1" outlineLevel="1">
      <c r="A29" s="153" t="s">
        <v>361</v>
      </c>
      <c r="B29" s="154" t="s">
        <v>486</v>
      </c>
      <c r="C29" s="187"/>
      <c r="D29" s="187"/>
      <c r="E29" s="187"/>
      <c r="F29" s="187"/>
      <c r="G29" s="187"/>
      <c r="H29" s="187"/>
      <c r="I29" s="187"/>
      <c r="J29" s="187"/>
      <c r="K29" s="187"/>
      <c r="L29" s="187"/>
      <c r="M29" s="187"/>
      <c r="N29" s="187"/>
      <c r="O29" s="187"/>
      <c r="P29" s="187"/>
      <c r="Q29" s="187"/>
      <c r="R29" s="187"/>
      <c r="S29" s="187"/>
      <c r="T29" s="187"/>
      <c r="U29" s="187"/>
      <c r="V29" s="187"/>
      <c r="W29" s="187"/>
      <c r="X29" s="187"/>
      <c r="Y29" s="234"/>
      <c r="Z29" s="234"/>
      <c r="AA29" s="234"/>
      <c r="AB29" s="187"/>
      <c r="AC29" s="187"/>
    </row>
    <row r="30" spans="1:29" ht="39.75" customHeight="1" hidden="1" outlineLevel="1">
      <c r="A30" s="155" t="s">
        <v>361</v>
      </c>
      <c r="B30" s="156" t="s">
        <v>487</v>
      </c>
      <c r="C30" s="182"/>
      <c r="D30" s="182"/>
      <c r="E30" s="182"/>
      <c r="F30" s="182"/>
      <c r="G30" s="182"/>
      <c r="H30" s="182"/>
      <c r="I30" s="182"/>
      <c r="J30" s="182"/>
      <c r="K30" s="182"/>
      <c r="L30" s="182"/>
      <c r="M30" s="182"/>
      <c r="N30" s="182"/>
      <c r="O30" s="182"/>
      <c r="P30" s="182"/>
      <c r="Q30" s="182"/>
      <c r="R30" s="182"/>
      <c r="S30" s="182"/>
      <c r="T30" s="182"/>
      <c r="U30" s="182"/>
      <c r="V30" s="182"/>
      <c r="W30" s="182"/>
      <c r="X30" s="182"/>
      <c r="Y30" s="184"/>
      <c r="Z30" s="184"/>
      <c r="AA30" s="184"/>
      <c r="AB30" s="182"/>
      <c r="AC30" s="182"/>
    </row>
    <row r="31" spans="1:29" ht="39.75" customHeight="1" hidden="1" outlineLevel="1">
      <c r="A31" s="155" t="s">
        <v>361</v>
      </c>
      <c r="B31" s="156" t="s">
        <v>487</v>
      </c>
      <c r="C31" s="182"/>
      <c r="D31" s="182"/>
      <c r="E31" s="182"/>
      <c r="F31" s="182"/>
      <c r="G31" s="182"/>
      <c r="H31" s="182"/>
      <c r="I31" s="182"/>
      <c r="J31" s="182"/>
      <c r="K31" s="182"/>
      <c r="L31" s="182"/>
      <c r="M31" s="182"/>
      <c r="N31" s="182"/>
      <c r="O31" s="182"/>
      <c r="P31" s="182"/>
      <c r="Q31" s="182"/>
      <c r="R31" s="182"/>
      <c r="S31" s="182"/>
      <c r="T31" s="182"/>
      <c r="U31" s="182"/>
      <c r="V31" s="182"/>
      <c r="W31" s="182"/>
      <c r="X31" s="182"/>
      <c r="Y31" s="184"/>
      <c r="Z31" s="184"/>
      <c r="AA31" s="184"/>
      <c r="AB31" s="182"/>
      <c r="AC31" s="182"/>
    </row>
    <row r="32" spans="1:29" ht="39.75" customHeight="1" hidden="1" outlineLevel="1">
      <c r="A32" s="155" t="s">
        <v>536</v>
      </c>
      <c r="B32" s="156" t="s">
        <v>536</v>
      </c>
      <c r="C32" s="182"/>
      <c r="D32" s="182"/>
      <c r="E32" s="182"/>
      <c r="F32" s="182"/>
      <c r="G32" s="182"/>
      <c r="H32" s="182"/>
      <c r="I32" s="182"/>
      <c r="J32" s="182"/>
      <c r="K32" s="182"/>
      <c r="L32" s="182"/>
      <c r="M32" s="182"/>
      <c r="N32" s="182"/>
      <c r="O32" s="182"/>
      <c r="P32" s="182"/>
      <c r="Q32" s="182"/>
      <c r="R32" s="182"/>
      <c r="S32" s="182"/>
      <c r="T32" s="182"/>
      <c r="U32" s="182"/>
      <c r="V32" s="182"/>
      <c r="W32" s="182"/>
      <c r="X32" s="182"/>
      <c r="Y32" s="184"/>
      <c r="Z32" s="184"/>
      <c r="AA32" s="184"/>
      <c r="AB32" s="182"/>
      <c r="AC32" s="182"/>
    </row>
    <row r="33" spans="1:29" ht="39.75" customHeight="1" collapsed="1">
      <c r="A33" s="153" t="s">
        <v>330</v>
      </c>
      <c r="B33" s="154" t="s">
        <v>488</v>
      </c>
      <c r="C33" s="187"/>
      <c r="D33" s="187"/>
      <c r="E33" s="187"/>
      <c r="F33" s="187"/>
      <c r="G33" s="187"/>
      <c r="H33" s="187"/>
      <c r="I33" s="187"/>
      <c r="J33" s="187"/>
      <c r="K33" s="187"/>
      <c r="L33" s="187"/>
      <c r="M33" s="187"/>
      <c r="N33" s="187"/>
      <c r="O33" s="187"/>
      <c r="P33" s="187"/>
      <c r="Q33" s="187"/>
      <c r="R33" s="187"/>
      <c r="S33" s="187"/>
      <c r="T33" s="187"/>
      <c r="U33" s="187"/>
      <c r="V33" s="187"/>
      <c r="W33" s="187"/>
      <c r="X33" s="187"/>
      <c r="Y33" s="234"/>
      <c r="Z33" s="234"/>
      <c r="AA33" s="234"/>
      <c r="AB33" s="187"/>
      <c r="AC33" s="187"/>
    </row>
    <row r="34" spans="1:29" ht="39.75" customHeight="1" hidden="1" outlineLevel="1">
      <c r="A34" s="153" t="s">
        <v>363</v>
      </c>
      <c r="B34" s="154" t="s">
        <v>489</v>
      </c>
      <c r="C34" s="187"/>
      <c r="D34" s="187"/>
      <c r="E34" s="187"/>
      <c r="F34" s="187"/>
      <c r="G34" s="187"/>
      <c r="H34" s="187"/>
      <c r="I34" s="187"/>
      <c r="J34" s="187"/>
      <c r="K34" s="187"/>
      <c r="L34" s="187"/>
      <c r="M34" s="187"/>
      <c r="N34" s="187"/>
      <c r="O34" s="187"/>
      <c r="P34" s="187"/>
      <c r="Q34" s="187"/>
      <c r="R34" s="187"/>
      <c r="S34" s="187"/>
      <c r="T34" s="187"/>
      <c r="U34" s="187"/>
      <c r="V34" s="187"/>
      <c r="W34" s="187"/>
      <c r="X34" s="187"/>
      <c r="Y34" s="234"/>
      <c r="Z34" s="234"/>
      <c r="AA34" s="234"/>
      <c r="AB34" s="187"/>
      <c r="AC34" s="187"/>
    </row>
    <row r="35" spans="1:29" ht="39.75" customHeight="1" hidden="1" outlineLevel="1">
      <c r="A35" s="155" t="s">
        <v>363</v>
      </c>
      <c r="B35" s="156" t="s">
        <v>487</v>
      </c>
      <c r="C35" s="182"/>
      <c r="D35" s="182"/>
      <c r="E35" s="182"/>
      <c r="F35" s="182"/>
      <c r="G35" s="182"/>
      <c r="H35" s="182"/>
      <c r="I35" s="182"/>
      <c r="J35" s="182"/>
      <c r="K35" s="182"/>
      <c r="L35" s="182"/>
      <c r="M35" s="182"/>
      <c r="N35" s="182"/>
      <c r="O35" s="182"/>
      <c r="P35" s="182"/>
      <c r="Q35" s="182"/>
      <c r="R35" s="182"/>
      <c r="S35" s="182"/>
      <c r="T35" s="182"/>
      <c r="U35" s="182"/>
      <c r="V35" s="182"/>
      <c r="W35" s="182"/>
      <c r="X35" s="182"/>
      <c r="Y35" s="184"/>
      <c r="Z35" s="184"/>
      <c r="AA35" s="184"/>
      <c r="AB35" s="182"/>
      <c r="AC35" s="182"/>
    </row>
    <row r="36" spans="1:29" ht="39.75" customHeight="1" hidden="1" outlineLevel="1">
      <c r="A36" s="155" t="s">
        <v>363</v>
      </c>
      <c r="B36" s="156" t="s">
        <v>487</v>
      </c>
      <c r="C36" s="182"/>
      <c r="D36" s="182"/>
      <c r="E36" s="182"/>
      <c r="F36" s="182"/>
      <c r="G36" s="182"/>
      <c r="H36" s="182"/>
      <c r="I36" s="182"/>
      <c r="J36" s="182"/>
      <c r="K36" s="182"/>
      <c r="L36" s="182"/>
      <c r="M36" s="182"/>
      <c r="N36" s="182"/>
      <c r="O36" s="182"/>
      <c r="P36" s="182"/>
      <c r="Q36" s="182"/>
      <c r="R36" s="182"/>
      <c r="S36" s="182"/>
      <c r="T36" s="182"/>
      <c r="U36" s="182"/>
      <c r="V36" s="182"/>
      <c r="W36" s="182"/>
      <c r="X36" s="182"/>
      <c r="Y36" s="184"/>
      <c r="Z36" s="184"/>
      <c r="AA36" s="184"/>
      <c r="AB36" s="182"/>
      <c r="AC36" s="182"/>
    </row>
    <row r="37" spans="1:29" ht="39.75" customHeight="1" hidden="1" outlineLevel="1">
      <c r="A37" s="155" t="s">
        <v>536</v>
      </c>
      <c r="B37" s="156" t="s">
        <v>536</v>
      </c>
      <c r="C37" s="182"/>
      <c r="D37" s="182"/>
      <c r="E37" s="182"/>
      <c r="F37" s="182"/>
      <c r="G37" s="182"/>
      <c r="H37" s="182"/>
      <c r="I37" s="182"/>
      <c r="J37" s="182"/>
      <c r="K37" s="182"/>
      <c r="L37" s="182"/>
      <c r="M37" s="182"/>
      <c r="N37" s="182"/>
      <c r="O37" s="182"/>
      <c r="P37" s="182"/>
      <c r="Q37" s="182"/>
      <c r="R37" s="182"/>
      <c r="S37" s="182"/>
      <c r="T37" s="182"/>
      <c r="U37" s="182"/>
      <c r="V37" s="182"/>
      <c r="W37" s="182"/>
      <c r="X37" s="182"/>
      <c r="Y37" s="184"/>
      <c r="Z37" s="184"/>
      <c r="AA37" s="184"/>
      <c r="AB37" s="182"/>
      <c r="AC37" s="182"/>
    </row>
    <row r="38" spans="1:29" ht="39.75" customHeight="1" hidden="1" outlineLevel="1">
      <c r="A38" s="153" t="s">
        <v>364</v>
      </c>
      <c r="B38" s="154" t="s">
        <v>490</v>
      </c>
      <c r="C38" s="187"/>
      <c r="D38" s="187"/>
      <c r="E38" s="187"/>
      <c r="F38" s="187"/>
      <c r="G38" s="187"/>
      <c r="H38" s="187"/>
      <c r="I38" s="187"/>
      <c r="J38" s="187"/>
      <c r="K38" s="187"/>
      <c r="L38" s="187"/>
      <c r="M38" s="187"/>
      <c r="N38" s="187"/>
      <c r="O38" s="187"/>
      <c r="P38" s="187"/>
      <c r="Q38" s="187"/>
      <c r="R38" s="187"/>
      <c r="S38" s="187"/>
      <c r="T38" s="187"/>
      <c r="U38" s="187"/>
      <c r="V38" s="187"/>
      <c r="W38" s="187"/>
      <c r="X38" s="187"/>
      <c r="Y38" s="234"/>
      <c r="Z38" s="234"/>
      <c r="AA38" s="234"/>
      <c r="AB38" s="187"/>
      <c r="AC38" s="187"/>
    </row>
    <row r="39" spans="1:29" ht="39.75" customHeight="1" hidden="1" outlineLevel="1">
      <c r="A39" s="155" t="s">
        <v>364</v>
      </c>
      <c r="B39" s="156" t="s">
        <v>487</v>
      </c>
      <c r="C39" s="182"/>
      <c r="D39" s="182"/>
      <c r="E39" s="182"/>
      <c r="F39" s="182"/>
      <c r="G39" s="182"/>
      <c r="H39" s="182"/>
      <c r="I39" s="182"/>
      <c r="J39" s="182"/>
      <c r="K39" s="182"/>
      <c r="L39" s="182"/>
      <c r="M39" s="182"/>
      <c r="N39" s="182"/>
      <c r="O39" s="182"/>
      <c r="P39" s="182"/>
      <c r="Q39" s="182"/>
      <c r="R39" s="182"/>
      <c r="S39" s="182"/>
      <c r="T39" s="182"/>
      <c r="U39" s="182"/>
      <c r="V39" s="182"/>
      <c r="W39" s="182"/>
      <c r="X39" s="182"/>
      <c r="Y39" s="184"/>
      <c r="Z39" s="184"/>
      <c r="AA39" s="184"/>
      <c r="AB39" s="182"/>
      <c r="AC39" s="182"/>
    </row>
    <row r="40" spans="1:29" ht="39.75" customHeight="1" hidden="1" outlineLevel="1">
      <c r="A40" s="155" t="s">
        <v>364</v>
      </c>
      <c r="B40" s="156" t="s">
        <v>487</v>
      </c>
      <c r="C40" s="182"/>
      <c r="D40" s="182"/>
      <c r="E40" s="182"/>
      <c r="F40" s="182"/>
      <c r="G40" s="182"/>
      <c r="H40" s="182"/>
      <c r="I40" s="182"/>
      <c r="J40" s="182"/>
      <c r="K40" s="182"/>
      <c r="L40" s="182"/>
      <c r="M40" s="182"/>
      <c r="N40" s="182"/>
      <c r="O40" s="182"/>
      <c r="P40" s="182"/>
      <c r="Q40" s="182"/>
      <c r="R40" s="182"/>
      <c r="S40" s="182"/>
      <c r="T40" s="182"/>
      <c r="U40" s="182"/>
      <c r="V40" s="182"/>
      <c r="W40" s="182"/>
      <c r="X40" s="182"/>
      <c r="Y40" s="184"/>
      <c r="Z40" s="184"/>
      <c r="AA40" s="184"/>
      <c r="AB40" s="182"/>
      <c r="AC40" s="182"/>
    </row>
    <row r="41" spans="1:29" ht="39.75" customHeight="1" hidden="1" outlineLevel="1">
      <c r="A41" s="155" t="s">
        <v>536</v>
      </c>
      <c r="B41" s="156" t="s">
        <v>536</v>
      </c>
      <c r="C41" s="182"/>
      <c r="D41" s="182"/>
      <c r="E41" s="182"/>
      <c r="F41" s="182"/>
      <c r="G41" s="182"/>
      <c r="H41" s="182"/>
      <c r="I41" s="182"/>
      <c r="J41" s="182"/>
      <c r="K41" s="182"/>
      <c r="L41" s="182"/>
      <c r="M41" s="182"/>
      <c r="N41" s="182"/>
      <c r="O41" s="182"/>
      <c r="P41" s="182"/>
      <c r="Q41" s="182"/>
      <c r="R41" s="182"/>
      <c r="S41" s="182"/>
      <c r="T41" s="182"/>
      <c r="U41" s="182"/>
      <c r="V41" s="182"/>
      <c r="W41" s="182"/>
      <c r="X41" s="182"/>
      <c r="Y41" s="184"/>
      <c r="Z41" s="184"/>
      <c r="AA41" s="184"/>
      <c r="AB41" s="182"/>
      <c r="AC41" s="182"/>
    </row>
    <row r="42" spans="1:29" ht="39.75" customHeight="1" collapsed="1">
      <c r="A42" s="153" t="s">
        <v>331</v>
      </c>
      <c r="B42" s="154" t="s">
        <v>491</v>
      </c>
      <c r="C42" s="187"/>
      <c r="D42" s="187"/>
      <c r="E42" s="187"/>
      <c r="F42" s="187"/>
      <c r="G42" s="187"/>
      <c r="H42" s="187"/>
      <c r="I42" s="187"/>
      <c r="J42" s="187"/>
      <c r="K42" s="187"/>
      <c r="L42" s="187"/>
      <c r="M42" s="187"/>
      <c r="N42" s="187"/>
      <c r="O42" s="187"/>
      <c r="P42" s="187"/>
      <c r="Q42" s="187"/>
      <c r="R42" s="187"/>
      <c r="S42" s="187"/>
      <c r="T42" s="187"/>
      <c r="U42" s="187"/>
      <c r="V42" s="187"/>
      <c r="W42" s="187"/>
      <c r="X42" s="187"/>
      <c r="Y42" s="234"/>
      <c r="Z42" s="234"/>
      <c r="AA42" s="234"/>
      <c r="AB42" s="187"/>
      <c r="AC42" s="187"/>
    </row>
    <row r="43" spans="1:29" ht="39.75" customHeight="1" hidden="1" outlineLevel="1">
      <c r="A43" s="153" t="s">
        <v>367</v>
      </c>
      <c r="B43" s="154" t="s">
        <v>492</v>
      </c>
      <c r="C43" s="187"/>
      <c r="D43" s="187"/>
      <c r="E43" s="187"/>
      <c r="F43" s="187"/>
      <c r="G43" s="187"/>
      <c r="H43" s="187"/>
      <c r="I43" s="187"/>
      <c r="J43" s="187"/>
      <c r="K43" s="187"/>
      <c r="L43" s="187"/>
      <c r="M43" s="187"/>
      <c r="N43" s="187"/>
      <c r="O43" s="187"/>
      <c r="P43" s="187"/>
      <c r="Q43" s="187"/>
      <c r="R43" s="187"/>
      <c r="S43" s="187"/>
      <c r="T43" s="187"/>
      <c r="U43" s="187"/>
      <c r="V43" s="187"/>
      <c r="W43" s="187"/>
      <c r="X43" s="187"/>
      <c r="Y43" s="234"/>
      <c r="Z43" s="234"/>
      <c r="AA43" s="234"/>
      <c r="AB43" s="187"/>
      <c r="AC43" s="187"/>
    </row>
    <row r="44" spans="1:29" ht="39.75" customHeight="1" hidden="1" outlineLevel="1">
      <c r="A44" s="153" t="s">
        <v>367</v>
      </c>
      <c r="B44" s="154" t="s">
        <v>493</v>
      </c>
      <c r="C44" s="187"/>
      <c r="D44" s="187"/>
      <c r="E44" s="187"/>
      <c r="F44" s="187"/>
      <c r="G44" s="187"/>
      <c r="H44" s="187"/>
      <c r="I44" s="187"/>
      <c r="J44" s="187"/>
      <c r="K44" s="187"/>
      <c r="L44" s="187"/>
      <c r="M44" s="187"/>
      <c r="N44" s="187"/>
      <c r="O44" s="187"/>
      <c r="P44" s="187"/>
      <c r="Q44" s="187"/>
      <c r="R44" s="187"/>
      <c r="S44" s="187"/>
      <c r="T44" s="187"/>
      <c r="U44" s="187"/>
      <c r="V44" s="187"/>
      <c r="W44" s="187"/>
      <c r="X44" s="187"/>
      <c r="Y44" s="234"/>
      <c r="Z44" s="234"/>
      <c r="AA44" s="234"/>
      <c r="AB44" s="187"/>
      <c r="AC44" s="187"/>
    </row>
    <row r="45" spans="1:29" ht="39.75" customHeight="1" hidden="1" outlineLevel="1">
      <c r="A45" s="155" t="s">
        <v>367</v>
      </c>
      <c r="B45" s="156" t="s">
        <v>487</v>
      </c>
      <c r="C45" s="182"/>
      <c r="D45" s="182"/>
      <c r="E45" s="182"/>
      <c r="F45" s="182"/>
      <c r="G45" s="182"/>
      <c r="H45" s="182"/>
      <c r="I45" s="182"/>
      <c r="J45" s="182"/>
      <c r="K45" s="182"/>
      <c r="L45" s="182"/>
      <c r="M45" s="182"/>
      <c r="N45" s="182"/>
      <c r="O45" s="182"/>
      <c r="P45" s="182"/>
      <c r="Q45" s="182"/>
      <c r="R45" s="182"/>
      <c r="S45" s="182"/>
      <c r="T45" s="182"/>
      <c r="U45" s="182"/>
      <c r="V45" s="182"/>
      <c r="W45" s="182"/>
      <c r="X45" s="182"/>
      <c r="Y45" s="184"/>
      <c r="Z45" s="184"/>
      <c r="AA45" s="184"/>
      <c r="AB45" s="182"/>
      <c r="AC45" s="182"/>
    </row>
    <row r="46" spans="1:29" ht="39.75" customHeight="1" hidden="1" outlineLevel="1">
      <c r="A46" s="155" t="s">
        <v>367</v>
      </c>
      <c r="B46" s="156" t="s">
        <v>487</v>
      </c>
      <c r="C46" s="182"/>
      <c r="D46" s="182"/>
      <c r="E46" s="182"/>
      <c r="F46" s="182"/>
      <c r="G46" s="182"/>
      <c r="H46" s="182"/>
      <c r="I46" s="182"/>
      <c r="J46" s="182"/>
      <c r="K46" s="182"/>
      <c r="L46" s="182"/>
      <c r="M46" s="182"/>
      <c r="N46" s="182"/>
      <c r="O46" s="182"/>
      <c r="P46" s="182"/>
      <c r="Q46" s="182"/>
      <c r="R46" s="182"/>
      <c r="S46" s="182"/>
      <c r="T46" s="182"/>
      <c r="U46" s="182"/>
      <c r="V46" s="182"/>
      <c r="W46" s="182"/>
      <c r="X46" s="182"/>
      <c r="Y46" s="184"/>
      <c r="Z46" s="184"/>
      <c r="AA46" s="184"/>
      <c r="AB46" s="182"/>
      <c r="AC46" s="182"/>
    </row>
    <row r="47" spans="1:29" ht="39.75" customHeight="1" hidden="1" outlineLevel="1">
      <c r="A47" s="155" t="s">
        <v>536</v>
      </c>
      <c r="B47" s="156" t="s">
        <v>536</v>
      </c>
      <c r="C47" s="182"/>
      <c r="D47" s="182"/>
      <c r="E47" s="182"/>
      <c r="F47" s="182"/>
      <c r="G47" s="182"/>
      <c r="H47" s="182"/>
      <c r="I47" s="182"/>
      <c r="J47" s="182"/>
      <c r="K47" s="182"/>
      <c r="L47" s="182"/>
      <c r="M47" s="182"/>
      <c r="N47" s="182"/>
      <c r="O47" s="182"/>
      <c r="P47" s="182"/>
      <c r="Q47" s="182"/>
      <c r="R47" s="182"/>
      <c r="S47" s="182"/>
      <c r="T47" s="182"/>
      <c r="U47" s="182"/>
      <c r="V47" s="182"/>
      <c r="W47" s="182"/>
      <c r="X47" s="182"/>
      <c r="Y47" s="184"/>
      <c r="Z47" s="184"/>
      <c r="AA47" s="184"/>
      <c r="AB47" s="182"/>
      <c r="AC47" s="182"/>
    </row>
    <row r="48" spans="1:29" ht="39.75" customHeight="1" hidden="1" outlineLevel="1">
      <c r="A48" s="153" t="s">
        <v>367</v>
      </c>
      <c r="B48" s="154" t="s">
        <v>494</v>
      </c>
      <c r="C48" s="187"/>
      <c r="D48" s="187"/>
      <c r="E48" s="187"/>
      <c r="F48" s="187"/>
      <c r="G48" s="187"/>
      <c r="H48" s="187"/>
      <c r="I48" s="187"/>
      <c r="J48" s="187"/>
      <c r="K48" s="187"/>
      <c r="L48" s="187"/>
      <c r="M48" s="187"/>
      <c r="N48" s="187"/>
      <c r="O48" s="187"/>
      <c r="P48" s="187"/>
      <c r="Q48" s="187"/>
      <c r="R48" s="187"/>
      <c r="S48" s="187"/>
      <c r="T48" s="187"/>
      <c r="U48" s="187"/>
      <c r="V48" s="187"/>
      <c r="W48" s="187"/>
      <c r="X48" s="187"/>
      <c r="Y48" s="234"/>
      <c r="Z48" s="234"/>
      <c r="AA48" s="234"/>
      <c r="AB48" s="187"/>
      <c r="AC48" s="187"/>
    </row>
    <row r="49" spans="1:29" ht="39.75" customHeight="1" hidden="1" outlineLevel="1">
      <c r="A49" s="155" t="s">
        <v>367</v>
      </c>
      <c r="B49" s="156" t="s">
        <v>487</v>
      </c>
      <c r="C49" s="182"/>
      <c r="D49" s="182"/>
      <c r="E49" s="182"/>
      <c r="F49" s="182"/>
      <c r="G49" s="182"/>
      <c r="H49" s="182"/>
      <c r="I49" s="182"/>
      <c r="J49" s="182"/>
      <c r="K49" s="182"/>
      <c r="L49" s="182"/>
      <c r="M49" s="182"/>
      <c r="N49" s="182"/>
      <c r="O49" s="182"/>
      <c r="P49" s="182"/>
      <c r="Q49" s="182"/>
      <c r="R49" s="182"/>
      <c r="S49" s="182"/>
      <c r="T49" s="182"/>
      <c r="U49" s="182"/>
      <c r="V49" s="182"/>
      <c r="W49" s="182"/>
      <c r="X49" s="182"/>
      <c r="Y49" s="184"/>
      <c r="Z49" s="184"/>
      <c r="AA49" s="184"/>
      <c r="AB49" s="182"/>
      <c r="AC49" s="182"/>
    </row>
    <row r="50" spans="1:29" ht="39.75" customHeight="1" hidden="1" outlineLevel="1">
      <c r="A50" s="155" t="s">
        <v>367</v>
      </c>
      <c r="B50" s="156" t="s">
        <v>487</v>
      </c>
      <c r="C50" s="182"/>
      <c r="D50" s="182"/>
      <c r="E50" s="182"/>
      <c r="F50" s="182"/>
      <c r="G50" s="182"/>
      <c r="H50" s="182"/>
      <c r="I50" s="182"/>
      <c r="J50" s="182"/>
      <c r="K50" s="182"/>
      <c r="L50" s="182"/>
      <c r="M50" s="182"/>
      <c r="N50" s="182"/>
      <c r="O50" s="182"/>
      <c r="P50" s="182"/>
      <c r="Q50" s="182"/>
      <c r="R50" s="182"/>
      <c r="S50" s="182"/>
      <c r="T50" s="182"/>
      <c r="U50" s="182"/>
      <c r="V50" s="182"/>
      <c r="W50" s="182"/>
      <c r="X50" s="182"/>
      <c r="Y50" s="184"/>
      <c r="Z50" s="184"/>
      <c r="AA50" s="184"/>
      <c r="AB50" s="182"/>
      <c r="AC50" s="182"/>
    </row>
    <row r="51" spans="1:29" ht="39.75" customHeight="1" hidden="1" outlineLevel="1">
      <c r="A51" s="155" t="s">
        <v>536</v>
      </c>
      <c r="B51" s="156" t="s">
        <v>536</v>
      </c>
      <c r="C51" s="182"/>
      <c r="D51" s="182"/>
      <c r="E51" s="182"/>
      <c r="F51" s="182"/>
      <c r="G51" s="182"/>
      <c r="H51" s="182"/>
      <c r="I51" s="182"/>
      <c r="J51" s="182"/>
      <c r="K51" s="182"/>
      <c r="L51" s="182"/>
      <c r="M51" s="182"/>
      <c r="N51" s="182"/>
      <c r="O51" s="182"/>
      <c r="P51" s="182"/>
      <c r="Q51" s="182"/>
      <c r="R51" s="182"/>
      <c r="S51" s="182"/>
      <c r="T51" s="182"/>
      <c r="U51" s="182"/>
      <c r="V51" s="182"/>
      <c r="W51" s="182"/>
      <c r="X51" s="182"/>
      <c r="Y51" s="184"/>
      <c r="Z51" s="184"/>
      <c r="AA51" s="184"/>
      <c r="AB51" s="182"/>
      <c r="AC51" s="182"/>
    </row>
    <row r="52" spans="1:29" ht="39.75" customHeight="1" hidden="1" outlineLevel="1">
      <c r="A52" s="153" t="s">
        <v>367</v>
      </c>
      <c r="B52" s="154" t="s">
        <v>495</v>
      </c>
      <c r="C52" s="187"/>
      <c r="D52" s="187"/>
      <c r="E52" s="187"/>
      <c r="F52" s="187"/>
      <c r="G52" s="187"/>
      <c r="H52" s="187"/>
      <c r="I52" s="187"/>
      <c r="J52" s="187"/>
      <c r="K52" s="187"/>
      <c r="L52" s="187"/>
      <c r="M52" s="187"/>
      <c r="N52" s="187"/>
      <c r="O52" s="187"/>
      <c r="P52" s="187"/>
      <c r="Q52" s="187"/>
      <c r="R52" s="187"/>
      <c r="S52" s="187"/>
      <c r="T52" s="187"/>
      <c r="U52" s="187"/>
      <c r="V52" s="187"/>
      <c r="W52" s="187"/>
      <c r="X52" s="187"/>
      <c r="Y52" s="234"/>
      <c r="Z52" s="234"/>
      <c r="AA52" s="234"/>
      <c r="AB52" s="187"/>
      <c r="AC52" s="187"/>
    </row>
    <row r="53" spans="1:29" ht="39.75" customHeight="1" hidden="1" outlineLevel="1">
      <c r="A53" s="155" t="s">
        <v>367</v>
      </c>
      <c r="B53" s="156" t="s">
        <v>487</v>
      </c>
      <c r="C53" s="182"/>
      <c r="D53" s="182"/>
      <c r="E53" s="182"/>
      <c r="F53" s="182"/>
      <c r="G53" s="182"/>
      <c r="H53" s="182"/>
      <c r="I53" s="182"/>
      <c r="J53" s="182"/>
      <c r="K53" s="182"/>
      <c r="L53" s="182"/>
      <c r="M53" s="182"/>
      <c r="N53" s="182"/>
      <c r="O53" s="182"/>
      <c r="P53" s="182"/>
      <c r="Q53" s="182"/>
      <c r="R53" s="182"/>
      <c r="S53" s="182"/>
      <c r="T53" s="182"/>
      <c r="U53" s="182"/>
      <c r="V53" s="182"/>
      <c r="W53" s="182"/>
      <c r="X53" s="182"/>
      <c r="Y53" s="184"/>
      <c r="Z53" s="184"/>
      <c r="AA53" s="184"/>
      <c r="AB53" s="182"/>
      <c r="AC53" s="182"/>
    </row>
    <row r="54" spans="1:29" ht="39.75" customHeight="1" hidden="1" outlineLevel="1">
      <c r="A54" s="155" t="s">
        <v>367</v>
      </c>
      <c r="B54" s="156" t="s">
        <v>487</v>
      </c>
      <c r="C54" s="182"/>
      <c r="D54" s="182"/>
      <c r="E54" s="182"/>
      <c r="F54" s="182"/>
      <c r="G54" s="182"/>
      <c r="H54" s="182"/>
      <c r="I54" s="182"/>
      <c r="J54" s="182"/>
      <c r="K54" s="182"/>
      <c r="L54" s="182"/>
      <c r="M54" s="182"/>
      <c r="N54" s="182"/>
      <c r="O54" s="182"/>
      <c r="P54" s="182"/>
      <c r="Q54" s="182"/>
      <c r="R54" s="182"/>
      <c r="S54" s="182"/>
      <c r="T54" s="182"/>
      <c r="U54" s="182"/>
      <c r="V54" s="182"/>
      <c r="W54" s="182"/>
      <c r="X54" s="182"/>
      <c r="Y54" s="184"/>
      <c r="Z54" s="184"/>
      <c r="AA54" s="184"/>
      <c r="AB54" s="182"/>
      <c r="AC54" s="182"/>
    </row>
    <row r="55" spans="1:29" ht="39.75" customHeight="1" hidden="1" outlineLevel="1">
      <c r="A55" s="155" t="s">
        <v>536</v>
      </c>
      <c r="B55" s="156" t="s">
        <v>536</v>
      </c>
      <c r="C55" s="182"/>
      <c r="D55" s="182"/>
      <c r="E55" s="182"/>
      <c r="F55" s="182"/>
      <c r="G55" s="182"/>
      <c r="H55" s="182"/>
      <c r="I55" s="182"/>
      <c r="J55" s="182"/>
      <c r="K55" s="182"/>
      <c r="L55" s="182"/>
      <c r="M55" s="182"/>
      <c r="N55" s="182"/>
      <c r="O55" s="182"/>
      <c r="P55" s="182"/>
      <c r="Q55" s="182"/>
      <c r="R55" s="182"/>
      <c r="S55" s="182"/>
      <c r="T55" s="182"/>
      <c r="U55" s="182"/>
      <c r="V55" s="182"/>
      <c r="W55" s="182"/>
      <c r="X55" s="182"/>
      <c r="Y55" s="184"/>
      <c r="Z55" s="184"/>
      <c r="AA55" s="184"/>
      <c r="AB55" s="182"/>
      <c r="AC55" s="182"/>
    </row>
    <row r="56" spans="1:29" ht="71.25" customHeight="1" collapsed="1">
      <c r="A56" s="153" t="s">
        <v>332</v>
      </c>
      <c r="B56" s="154" t="s">
        <v>496</v>
      </c>
      <c r="C56" s="187"/>
      <c r="D56" s="187"/>
      <c r="E56" s="187"/>
      <c r="F56" s="187"/>
      <c r="G56" s="187"/>
      <c r="H56" s="187"/>
      <c r="I56" s="187"/>
      <c r="J56" s="187"/>
      <c r="K56" s="187"/>
      <c r="L56" s="187"/>
      <c r="M56" s="187"/>
      <c r="N56" s="187"/>
      <c r="O56" s="187"/>
      <c r="P56" s="187"/>
      <c r="Q56" s="187"/>
      <c r="R56" s="187"/>
      <c r="S56" s="187"/>
      <c r="T56" s="187"/>
      <c r="U56" s="187"/>
      <c r="V56" s="187"/>
      <c r="W56" s="187"/>
      <c r="X56" s="187"/>
      <c r="Y56" s="234"/>
      <c r="Z56" s="234"/>
      <c r="AA56" s="234"/>
      <c r="AB56" s="187"/>
      <c r="AC56" s="187"/>
    </row>
    <row r="57" spans="1:29" ht="53.25" customHeight="1">
      <c r="A57" s="153" t="s">
        <v>371</v>
      </c>
      <c r="B57" s="154" t="s">
        <v>497</v>
      </c>
      <c r="C57" s="187"/>
      <c r="D57" s="187"/>
      <c r="E57" s="187"/>
      <c r="F57" s="187"/>
      <c r="G57" s="187"/>
      <c r="H57" s="187"/>
      <c r="I57" s="187"/>
      <c r="J57" s="187"/>
      <c r="K57" s="187"/>
      <c r="L57" s="187"/>
      <c r="M57" s="187"/>
      <c r="N57" s="187"/>
      <c r="O57" s="187"/>
      <c r="P57" s="187"/>
      <c r="Q57" s="187"/>
      <c r="R57" s="187"/>
      <c r="S57" s="187"/>
      <c r="T57" s="187"/>
      <c r="U57" s="187"/>
      <c r="V57" s="187"/>
      <c r="W57" s="187"/>
      <c r="X57" s="187"/>
      <c r="Y57" s="234"/>
      <c r="Z57" s="234"/>
      <c r="AA57" s="234"/>
      <c r="AB57" s="187"/>
      <c r="AC57" s="187"/>
    </row>
    <row r="58" spans="1:29" ht="39.75" customHeight="1">
      <c r="A58" s="155" t="s">
        <v>371</v>
      </c>
      <c r="B58" s="156" t="s">
        <v>275</v>
      </c>
      <c r="C58" s="182" t="s">
        <v>776</v>
      </c>
      <c r="D58" s="182"/>
      <c r="E58" s="182"/>
      <c r="F58" s="182"/>
      <c r="G58" s="182"/>
      <c r="H58" s="182"/>
      <c r="I58" s="182"/>
      <c r="J58" s="182"/>
      <c r="K58" s="182"/>
      <c r="L58" s="182"/>
      <c r="M58" s="182"/>
      <c r="N58" s="182"/>
      <c r="O58" s="182"/>
      <c r="P58" s="182"/>
      <c r="Q58" s="182"/>
      <c r="R58" s="182"/>
      <c r="S58" s="182"/>
      <c r="T58" s="182"/>
      <c r="U58" s="182"/>
      <c r="V58" s="182"/>
      <c r="W58" s="182"/>
      <c r="X58" s="182"/>
      <c r="Y58" s="184"/>
      <c r="Z58" s="184"/>
      <c r="AA58" s="184"/>
      <c r="AB58" s="182"/>
      <c r="AC58" s="182"/>
    </row>
    <row r="59" spans="1:29" ht="39.75" customHeight="1">
      <c r="A59" s="155" t="s">
        <v>371</v>
      </c>
      <c r="B59" s="156" t="s">
        <v>276</v>
      </c>
      <c r="C59" s="182" t="s">
        <v>777</v>
      </c>
      <c r="D59" s="182"/>
      <c r="E59" s="182"/>
      <c r="F59" s="182"/>
      <c r="G59" s="182"/>
      <c r="H59" s="182"/>
      <c r="I59" s="182"/>
      <c r="J59" s="182"/>
      <c r="K59" s="182"/>
      <c r="L59" s="182"/>
      <c r="M59" s="182"/>
      <c r="N59" s="182"/>
      <c r="O59" s="182"/>
      <c r="P59" s="182"/>
      <c r="Q59" s="182"/>
      <c r="R59" s="182"/>
      <c r="S59" s="182"/>
      <c r="T59" s="182"/>
      <c r="U59" s="182"/>
      <c r="V59" s="182"/>
      <c r="W59" s="182"/>
      <c r="X59" s="182"/>
      <c r="Y59" s="184"/>
      <c r="Z59" s="184"/>
      <c r="AA59" s="184"/>
      <c r="AB59" s="182"/>
      <c r="AC59" s="182"/>
    </row>
    <row r="60" spans="1:29" ht="39.75" customHeight="1">
      <c r="A60" s="155" t="s">
        <v>371</v>
      </c>
      <c r="B60" s="156" t="s">
        <v>278</v>
      </c>
      <c r="C60" s="182" t="s">
        <v>778</v>
      </c>
      <c r="D60" s="182"/>
      <c r="E60" s="182"/>
      <c r="F60" s="182"/>
      <c r="G60" s="182"/>
      <c r="H60" s="182"/>
      <c r="I60" s="182"/>
      <c r="J60" s="182"/>
      <c r="K60" s="182"/>
      <c r="L60" s="182"/>
      <c r="M60" s="182"/>
      <c r="N60" s="182"/>
      <c r="O60" s="182"/>
      <c r="P60" s="182"/>
      <c r="Q60" s="182"/>
      <c r="R60" s="182"/>
      <c r="S60" s="182"/>
      <c r="T60" s="182"/>
      <c r="U60" s="182"/>
      <c r="V60" s="182"/>
      <c r="W60" s="182"/>
      <c r="X60" s="182"/>
      <c r="Y60" s="184"/>
      <c r="Z60" s="184"/>
      <c r="AA60" s="184"/>
      <c r="AB60" s="182"/>
      <c r="AC60" s="182"/>
    </row>
    <row r="61" spans="1:29" ht="39.75" customHeight="1">
      <c r="A61" s="155" t="s">
        <v>371</v>
      </c>
      <c r="B61" s="156" t="s">
        <v>277</v>
      </c>
      <c r="C61" s="182" t="s">
        <v>779</v>
      </c>
      <c r="D61" s="182"/>
      <c r="E61" s="182"/>
      <c r="F61" s="182"/>
      <c r="G61" s="182"/>
      <c r="H61" s="182"/>
      <c r="I61" s="182"/>
      <c r="J61" s="182"/>
      <c r="K61" s="182"/>
      <c r="L61" s="182"/>
      <c r="M61" s="182"/>
      <c r="N61" s="182"/>
      <c r="O61" s="182"/>
      <c r="P61" s="182"/>
      <c r="Q61" s="182"/>
      <c r="R61" s="182"/>
      <c r="S61" s="182"/>
      <c r="T61" s="182"/>
      <c r="U61" s="182"/>
      <c r="V61" s="182"/>
      <c r="W61" s="182"/>
      <c r="X61" s="182"/>
      <c r="Y61" s="184"/>
      <c r="Z61" s="184"/>
      <c r="AA61" s="184"/>
      <c r="AB61" s="182"/>
      <c r="AC61" s="182"/>
    </row>
    <row r="62" spans="1:29" ht="39.75" customHeight="1">
      <c r="A62" s="155" t="s">
        <v>371</v>
      </c>
      <c r="B62" s="156" t="s">
        <v>801</v>
      </c>
      <c r="C62" s="182" t="s">
        <v>803</v>
      </c>
      <c r="D62" s="182"/>
      <c r="E62" s="182"/>
      <c r="F62" s="182"/>
      <c r="G62" s="182"/>
      <c r="H62" s="182"/>
      <c r="I62" s="182"/>
      <c r="J62" s="182"/>
      <c r="K62" s="182"/>
      <c r="L62" s="182"/>
      <c r="M62" s="182"/>
      <c r="N62" s="182"/>
      <c r="O62" s="182"/>
      <c r="P62" s="182"/>
      <c r="Q62" s="182"/>
      <c r="R62" s="182"/>
      <c r="S62" s="182"/>
      <c r="T62" s="182"/>
      <c r="U62" s="182"/>
      <c r="V62" s="182"/>
      <c r="W62" s="182"/>
      <c r="X62" s="182"/>
      <c r="Y62" s="184"/>
      <c r="Z62" s="184"/>
      <c r="AA62" s="184"/>
      <c r="AB62" s="182"/>
      <c r="AC62" s="182"/>
    </row>
    <row r="63" spans="1:29" ht="39.75" customHeight="1">
      <c r="A63" s="155" t="s">
        <v>371</v>
      </c>
      <c r="B63" s="156" t="s">
        <v>804</v>
      </c>
      <c r="C63" s="182" t="s">
        <v>802</v>
      </c>
      <c r="D63" s="182"/>
      <c r="E63" s="182"/>
      <c r="F63" s="182"/>
      <c r="G63" s="182"/>
      <c r="H63" s="182"/>
      <c r="I63" s="182"/>
      <c r="J63" s="182"/>
      <c r="K63" s="182"/>
      <c r="L63" s="182"/>
      <c r="M63" s="182"/>
      <c r="N63" s="182"/>
      <c r="O63" s="182"/>
      <c r="P63" s="182"/>
      <c r="Q63" s="182"/>
      <c r="R63" s="182"/>
      <c r="S63" s="182"/>
      <c r="T63" s="182"/>
      <c r="U63" s="182"/>
      <c r="V63" s="182"/>
      <c r="W63" s="182"/>
      <c r="X63" s="182"/>
      <c r="Y63" s="184"/>
      <c r="Z63" s="184"/>
      <c r="AA63" s="184"/>
      <c r="AB63" s="182"/>
      <c r="AC63" s="182"/>
    </row>
    <row r="64" spans="1:29" ht="66.75" customHeight="1">
      <c r="A64" s="153" t="s">
        <v>372</v>
      </c>
      <c r="B64" s="154" t="s">
        <v>498</v>
      </c>
      <c r="C64" s="187"/>
      <c r="D64" s="187"/>
      <c r="E64" s="187"/>
      <c r="F64" s="187"/>
      <c r="G64" s="187"/>
      <c r="H64" s="187"/>
      <c r="I64" s="187"/>
      <c r="J64" s="187"/>
      <c r="K64" s="187"/>
      <c r="L64" s="187"/>
      <c r="M64" s="187"/>
      <c r="N64" s="187"/>
      <c r="O64" s="187"/>
      <c r="P64" s="187"/>
      <c r="Q64" s="187"/>
      <c r="R64" s="187"/>
      <c r="S64" s="187"/>
      <c r="T64" s="187"/>
      <c r="U64" s="187"/>
      <c r="V64" s="187"/>
      <c r="W64" s="187"/>
      <c r="X64" s="187"/>
      <c r="Y64" s="234"/>
      <c r="Z64" s="234"/>
      <c r="AA64" s="234"/>
      <c r="AB64" s="187"/>
      <c r="AC64" s="187"/>
    </row>
    <row r="65" spans="1:29" ht="39.75" customHeight="1">
      <c r="A65" s="155" t="s">
        <v>372</v>
      </c>
      <c r="B65" s="156" t="s">
        <v>280</v>
      </c>
      <c r="C65" s="182" t="s">
        <v>780</v>
      </c>
      <c r="D65" s="182"/>
      <c r="E65" s="182"/>
      <c r="F65" s="182"/>
      <c r="G65" s="182"/>
      <c r="H65" s="182"/>
      <c r="I65" s="182"/>
      <c r="J65" s="182"/>
      <c r="K65" s="182"/>
      <c r="L65" s="182"/>
      <c r="M65" s="182"/>
      <c r="N65" s="182"/>
      <c r="O65" s="182">
        <v>0.64</v>
      </c>
      <c r="P65" s="182"/>
      <c r="Q65" s="182"/>
      <c r="R65" s="182"/>
      <c r="S65" s="182"/>
      <c r="T65" s="182"/>
      <c r="U65" s="182"/>
      <c r="V65" s="182"/>
      <c r="W65" s="182"/>
      <c r="X65" s="182"/>
      <c r="Y65" s="184">
        <f>J65+O65+T65</f>
        <v>0.64</v>
      </c>
      <c r="Z65" s="184"/>
      <c r="AA65" s="184"/>
      <c r="AB65" s="182"/>
      <c r="AC65" s="182"/>
    </row>
    <row r="66" spans="1:29" ht="39.75" customHeight="1">
      <c r="A66" s="153" t="s">
        <v>328</v>
      </c>
      <c r="B66" s="154" t="s">
        <v>499</v>
      </c>
      <c r="C66" s="187"/>
      <c r="D66" s="187"/>
      <c r="E66" s="187"/>
      <c r="F66" s="187"/>
      <c r="G66" s="187"/>
      <c r="H66" s="187"/>
      <c r="I66" s="187"/>
      <c r="J66" s="187"/>
      <c r="K66" s="187"/>
      <c r="L66" s="187"/>
      <c r="M66" s="187"/>
      <c r="N66" s="187"/>
      <c r="O66" s="187"/>
      <c r="P66" s="187"/>
      <c r="Q66" s="187"/>
      <c r="R66" s="187"/>
      <c r="S66" s="187"/>
      <c r="T66" s="187"/>
      <c r="U66" s="187"/>
      <c r="V66" s="187"/>
      <c r="W66" s="187"/>
      <c r="X66" s="187"/>
      <c r="Y66" s="234"/>
      <c r="Z66" s="234"/>
      <c r="AA66" s="234"/>
      <c r="AB66" s="187"/>
      <c r="AC66" s="187"/>
    </row>
    <row r="67" spans="1:29" ht="54" customHeight="1">
      <c r="A67" s="153" t="s">
        <v>333</v>
      </c>
      <c r="B67" s="154" t="s">
        <v>500</v>
      </c>
      <c r="C67" s="187"/>
      <c r="D67" s="187"/>
      <c r="E67" s="187"/>
      <c r="F67" s="187"/>
      <c r="G67" s="187"/>
      <c r="H67" s="187"/>
      <c r="I67" s="187"/>
      <c r="J67" s="187"/>
      <c r="K67" s="187"/>
      <c r="L67" s="187"/>
      <c r="M67" s="187"/>
      <c r="N67" s="187"/>
      <c r="O67" s="187"/>
      <c r="P67" s="187"/>
      <c r="Q67" s="187"/>
      <c r="R67" s="187"/>
      <c r="S67" s="187"/>
      <c r="T67" s="187"/>
      <c r="U67" s="187"/>
      <c r="V67" s="187"/>
      <c r="W67" s="187"/>
      <c r="X67" s="187"/>
      <c r="Y67" s="234"/>
      <c r="Z67" s="234"/>
      <c r="AA67" s="234"/>
      <c r="AB67" s="187"/>
      <c r="AC67" s="187"/>
    </row>
    <row r="68" spans="1:29" ht="39.75" customHeight="1">
      <c r="A68" s="153" t="s">
        <v>382</v>
      </c>
      <c r="B68" s="154" t="s">
        <v>501</v>
      </c>
      <c r="C68" s="187"/>
      <c r="D68" s="187"/>
      <c r="E68" s="187"/>
      <c r="F68" s="187"/>
      <c r="G68" s="187"/>
      <c r="H68" s="187"/>
      <c r="I68" s="187"/>
      <c r="J68" s="187"/>
      <c r="K68" s="187"/>
      <c r="L68" s="187"/>
      <c r="M68" s="187"/>
      <c r="N68" s="187"/>
      <c r="O68" s="187"/>
      <c r="P68" s="187"/>
      <c r="Q68" s="187"/>
      <c r="R68" s="187"/>
      <c r="S68" s="187"/>
      <c r="T68" s="187"/>
      <c r="U68" s="187"/>
      <c r="V68" s="187"/>
      <c r="W68" s="187"/>
      <c r="X68" s="187"/>
      <c r="Y68" s="234"/>
      <c r="Z68" s="234"/>
      <c r="AA68" s="234"/>
      <c r="AB68" s="187"/>
      <c r="AC68" s="187"/>
    </row>
    <row r="69" spans="1:29" ht="39.75" customHeight="1">
      <c r="A69" s="158" t="s">
        <v>382</v>
      </c>
      <c r="B69" s="159" t="s">
        <v>281</v>
      </c>
      <c r="C69" s="180" t="s">
        <v>781</v>
      </c>
      <c r="D69" s="180"/>
      <c r="E69" s="180"/>
      <c r="F69" s="180"/>
      <c r="G69" s="180"/>
      <c r="H69" s="180"/>
      <c r="I69" s="180"/>
      <c r="J69" s="180"/>
      <c r="K69" s="180"/>
      <c r="L69" s="180"/>
      <c r="M69" s="180"/>
      <c r="N69" s="180"/>
      <c r="O69" s="180"/>
      <c r="P69" s="180"/>
      <c r="Q69" s="180"/>
      <c r="R69" s="180"/>
      <c r="S69" s="180"/>
      <c r="T69" s="180"/>
      <c r="U69" s="180"/>
      <c r="V69" s="180"/>
      <c r="W69" s="180"/>
      <c r="X69" s="180"/>
      <c r="Y69" s="183"/>
      <c r="Z69" s="183"/>
      <c r="AA69" s="183"/>
      <c r="AB69" s="180"/>
      <c r="AC69" s="180"/>
    </row>
    <row r="70" spans="1:29" ht="58.5" customHeight="1">
      <c r="A70" s="153" t="s">
        <v>383</v>
      </c>
      <c r="B70" s="154" t="s">
        <v>502</v>
      </c>
      <c r="C70" s="187"/>
      <c r="D70" s="187"/>
      <c r="E70" s="187"/>
      <c r="F70" s="187"/>
      <c r="G70" s="187"/>
      <c r="H70" s="187"/>
      <c r="I70" s="187"/>
      <c r="J70" s="187"/>
      <c r="K70" s="187"/>
      <c r="L70" s="187"/>
      <c r="M70" s="187"/>
      <c r="N70" s="187"/>
      <c r="O70" s="187"/>
      <c r="P70" s="187"/>
      <c r="Q70" s="187"/>
      <c r="R70" s="187"/>
      <c r="S70" s="187"/>
      <c r="T70" s="187"/>
      <c r="U70" s="187"/>
      <c r="V70" s="187"/>
      <c r="W70" s="187"/>
      <c r="X70" s="187"/>
      <c r="Y70" s="234"/>
      <c r="Z70" s="234"/>
      <c r="AA70" s="234"/>
      <c r="AB70" s="187"/>
      <c r="AC70" s="187"/>
    </row>
    <row r="71" spans="1:29" ht="39.75" customHeight="1">
      <c r="A71" s="158" t="s">
        <v>383</v>
      </c>
      <c r="B71" s="159" t="s">
        <v>283</v>
      </c>
      <c r="C71" s="180" t="s">
        <v>782</v>
      </c>
      <c r="D71" s="180"/>
      <c r="E71" s="180"/>
      <c r="F71" s="180"/>
      <c r="G71" s="180"/>
      <c r="H71" s="180"/>
      <c r="I71" s="180"/>
      <c r="J71" s="180"/>
      <c r="K71" s="180"/>
      <c r="L71" s="180"/>
      <c r="M71" s="180"/>
      <c r="N71" s="180"/>
      <c r="O71" s="180"/>
      <c r="P71" s="180"/>
      <c r="Q71" s="180"/>
      <c r="R71" s="180"/>
      <c r="S71" s="180"/>
      <c r="T71" s="180"/>
      <c r="U71" s="180"/>
      <c r="V71" s="180"/>
      <c r="W71" s="180"/>
      <c r="X71" s="180"/>
      <c r="Y71" s="183"/>
      <c r="Z71" s="183"/>
      <c r="AA71" s="183"/>
      <c r="AB71" s="180"/>
      <c r="AC71" s="180"/>
    </row>
    <row r="72" spans="1:29" ht="39.75" customHeight="1">
      <c r="A72" s="158" t="s">
        <v>383</v>
      </c>
      <c r="B72" s="159" t="s">
        <v>284</v>
      </c>
      <c r="C72" s="180" t="s">
        <v>783</v>
      </c>
      <c r="D72" s="180"/>
      <c r="E72" s="180"/>
      <c r="F72" s="180"/>
      <c r="G72" s="180"/>
      <c r="H72" s="180"/>
      <c r="I72" s="180"/>
      <c r="J72" s="180"/>
      <c r="K72" s="180"/>
      <c r="L72" s="180"/>
      <c r="M72" s="180"/>
      <c r="N72" s="180"/>
      <c r="O72" s="180"/>
      <c r="P72" s="180"/>
      <c r="Q72" s="180"/>
      <c r="R72" s="180"/>
      <c r="S72" s="180"/>
      <c r="T72" s="180"/>
      <c r="U72" s="180"/>
      <c r="V72" s="180"/>
      <c r="W72" s="180"/>
      <c r="X72" s="180"/>
      <c r="Y72" s="183"/>
      <c r="Z72" s="183"/>
      <c r="AA72" s="183"/>
      <c r="AB72" s="180"/>
      <c r="AC72" s="180"/>
    </row>
    <row r="73" spans="1:29" ht="39.75" customHeight="1">
      <c r="A73" s="158" t="s">
        <v>383</v>
      </c>
      <c r="B73" s="159" t="s">
        <v>285</v>
      </c>
      <c r="C73" s="180" t="s">
        <v>784</v>
      </c>
      <c r="D73" s="180"/>
      <c r="E73" s="180"/>
      <c r="F73" s="180"/>
      <c r="G73" s="180"/>
      <c r="H73" s="180"/>
      <c r="I73" s="180"/>
      <c r="J73" s="180"/>
      <c r="K73" s="180"/>
      <c r="L73" s="180"/>
      <c r="M73" s="180"/>
      <c r="N73" s="180"/>
      <c r="O73" s="180"/>
      <c r="P73" s="180"/>
      <c r="Q73" s="180"/>
      <c r="R73" s="180"/>
      <c r="S73" s="180"/>
      <c r="T73" s="180"/>
      <c r="U73" s="180"/>
      <c r="V73" s="180"/>
      <c r="W73" s="180"/>
      <c r="X73" s="180"/>
      <c r="Y73" s="183"/>
      <c r="Z73" s="183"/>
      <c r="AA73" s="183"/>
      <c r="AB73" s="180"/>
      <c r="AC73" s="180"/>
    </row>
    <row r="74" spans="1:29" ht="39.75" customHeight="1">
      <c r="A74" s="158" t="s">
        <v>383</v>
      </c>
      <c r="B74" s="159" t="s">
        <v>286</v>
      </c>
      <c r="C74" s="180" t="s">
        <v>785</v>
      </c>
      <c r="D74" s="180"/>
      <c r="E74" s="180"/>
      <c r="F74" s="180"/>
      <c r="G74" s="180"/>
      <c r="H74" s="180"/>
      <c r="I74" s="180"/>
      <c r="J74" s="180"/>
      <c r="K74" s="180"/>
      <c r="L74" s="180"/>
      <c r="M74" s="180"/>
      <c r="N74" s="180"/>
      <c r="O74" s="180"/>
      <c r="P74" s="180"/>
      <c r="Q74" s="180"/>
      <c r="R74" s="180"/>
      <c r="S74" s="180"/>
      <c r="T74" s="180"/>
      <c r="U74" s="180"/>
      <c r="V74" s="180"/>
      <c r="W74" s="180"/>
      <c r="X74" s="180"/>
      <c r="Y74" s="183"/>
      <c r="Z74" s="183"/>
      <c r="AA74" s="183"/>
      <c r="AB74" s="180"/>
      <c r="AC74" s="180"/>
    </row>
    <row r="75" spans="1:29" ht="39.75" customHeight="1">
      <c r="A75" s="158" t="s">
        <v>383</v>
      </c>
      <c r="B75" s="159" t="s">
        <v>287</v>
      </c>
      <c r="C75" s="180" t="s">
        <v>786</v>
      </c>
      <c r="D75" s="180"/>
      <c r="E75" s="180"/>
      <c r="F75" s="180"/>
      <c r="G75" s="180"/>
      <c r="H75" s="180"/>
      <c r="I75" s="180"/>
      <c r="J75" s="180"/>
      <c r="K75" s="180"/>
      <c r="L75" s="180"/>
      <c r="M75" s="180"/>
      <c r="N75" s="180"/>
      <c r="O75" s="180"/>
      <c r="P75" s="180"/>
      <c r="Q75" s="180"/>
      <c r="R75" s="180"/>
      <c r="S75" s="180"/>
      <c r="T75" s="180"/>
      <c r="U75" s="180"/>
      <c r="V75" s="180"/>
      <c r="W75" s="180"/>
      <c r="X75" s="180"/>
      <c r="Y75" s="183"/>
      <c r="Z75" s="183"/>
      <c r="AA75" s="183"/>
      <c r="AB75" s="180"/>
      <c r="AC75" s="180"/>
    </row>
    <row r="76" spans="1:29" ht="39.75" customHeight="1">
      <c r="A76" s="158" t="s">
        <v>383</v>
      </c>
      <c r="B76" s="159" t="s">
        <v>288</v>
      </c>
      <c r="C76" s="180" t="s">
        <v>787</v>
      </c>
      <c r="D76" s="159" t="s">
        <v>813</v>
      </c>
      <c r="E76" s="180"/>
      <c r="F76" s="180"/>
      <c r="G76" s="180"/>
      <c r="H76" s="180"/>
      <c r="I76" s="180"/>
      <c r="J76" s="180">
        <f>4*0.32</f>
        <v>1.28</v>
      </c>
      <c r="K76" s="180"/>
      <c r="L76" s="180"/>
      <c r="M76" s="180"/>
      <c r="N76" s="180"/>
      <c r="O76" s="183">
        <v>0.8</v>
      </c>
      <c r="P76" s="180"/>
      <c r="Q76" s="180"/>
      <c r="R76" s="180"/>
      <c r="S76" s="180"/>
      <c r="T76" s="180">
        <v>0.64</v>
      </c>
      <c r="U76" s="180"/>
      <c r="V76" s="180"/>
      <c r="W76" s="180"/>
      <c r="X76" s="180"/>
      <c r="Y76" s="183">
        <f>J76+O76+T76</f>
        <v>2.72</v>
      </c>
      <c r="Z76" s="183"/>
      <c r="AA76" s="183"/>
      <c r="AB76" s="180"/>
      <c r="AC76" s="180"/>
    </row>
    <row r="77" spans="1:29" ht="39.75" customHeight="1">
      <c r="A77" s="158" t="s">
        <v>383</v>
      </c>
      <c r="B77" s="159" t="s">
        <v>289</v>
      </c>
      <c r="C77" s="180" t="s">
        <v>788</v>
      </c>
      <c r="D77" s="180"/>
      <c r="E77" s="180"/>
      <c r="F77" s="180"/>
      <c r="G77" s="180"/>
      <c r="H77" s="180"/>
      <c r="I77" s="180"/>
      <c r="J77" s="180"/>
      <c r="K77" s="180"/>
      <c r="L77" s="180"/>
      <c r="M77" s="180"/>
      <c r="N77" s="180"/>
      <c r="O77" s="180"/>
      <c r="P77" s="180"/>
      <c r="Q77" s="183"/>
      <c r="R77" s="180"/>
      <c r="S77" s="180"/>
      <c r="T77" s="180"/>
      <c r="U77" s="180"/>
      <c r="V77" s="180"/>
      <c r="W77" s="180"/>
      <c r="X77" s="180"/>
      <c r="Y77" s="183"/>
      <c r="Z77" s="183"/>
      <c r="AA77" s="183"/>
      <c r="AB77" s="180"/>
      <c r="AC77" s="180"/>
    </row>
    <row r="78" spans="1:29" ht="51" customHeight="1">
      <c r="A78" s="153" t="s">
        <v>334</v>
      </c>
      <c r="B78" s="154" t="s">
        <v>503</v>
      </c>
      <c r="C78" s="187"/>
      <c r="D78" s="187"/>
      <c r="E78" s="187"/>
      <c r="F78" s="187"/>
      <c r="G78" s="187"/>
      <c r="H78" s="187"/>
      <c r="I78" s="187"/>
      <c r="J78" s="187"/>
      <c r="K78" s="187"/>
      <c r="L78" s="187"/>
      <c r="M78" s="187"/>
      <c r="N78" s="187"/>
      <c r="O78" s="187"/>
      <c r="P78" s="187"/>
      <c r="Q78" s="187"/>
      <c r="R78" s="187"/>
      <c r="S78" s="187"/>
      <c r="T78" s="187"/>
      <c r="U78" s="187"/>
      <c r="V78" s="187"/>
      <c r="W78" s="187"/>
      <c r="X78" s="187"/>
      <c r="Y78" s="234"/>
      <c r="Z78" s="234"/>
      <c r="AA78" s="234"/>
      <c r="AB78" s="187"/>
      <c r="AC78" s="187"/>
    </row>
    <row r="79" spans="1:29" ht="39.75" customHeight="1">
      <c r="A79" s="153" t="s">
        <v>386</v>
      </c>
      <c r="B79" s="154" t="s">
        <v>504</v>
      </c>
      <c r="C79" s="187"/>
      <c r="D79" s="187"/>
      <c r="E79" s="187"/>
      <c r="F79" s="187"/>
      <c r="G79" s="187"/>
      <c r="H79" s="187"/>
      <c r="I79" s="187"/>
      <c r="J79" s="187"/>
      <c r="K79" s="187"/>
      <c r="L79" s="187"/>
      <c r="M79" s="187"/>
      <c r="N79" s="187"/>
      <c r="O79" s="187"/>
      <c r="P79" s="187"/>
      <c r="Q79" s="187"/>
      <c r="R79" s="187"/>
      <c r="S79" s="187"/>
      <c r="T79" s="187"/>
      <c r="U79" s="187"/>
      <c r="V79" s="187"/>
      <c r="W79" s="187"/>
      <c r="X79" s="187"/>
      <c r="Y79" s="234"/>
      <c r="Z79" s="234"/>
      <c r="AA79" s="234"/>
      <c r="AB79" s="187"/>
      <c r="AC79" s="187"/>
    </row>
    <row r="80" spans="1:29" ht="39.75" customHeight="1">
      <c r="A80" s="158" t="s">
        <v>386</v>
      </c>
      <c r="B80" s="159" t="s">
        <v>279</v>
      </c>
      <c r="C80" s="180" t="s">
        <v>789</v>
      </c>
      <c r="D80" s="180" t="s">
        <v>814</v>
      </c>
      <c r="E80" s="180"/>
      <c r="F80" s="180"/>
      <c r="G80" s="180"/>
      <c r="H80" s="180"/>
      <c r="I80" s="180"/>
      <c r="J80" s="180"/>
      <c r="K80" s="180"/>
      <c r="L80" s="180"/>
      <c r="M80" s="180"/>
      <c r="N80" s="180"/>
      <c r="O80" s="180"/>
      <c r="P80" s="180"/>
      <c r="Q80" s="183">
        <v>0.6</v>
      </c>
      <c r="R80" s="180"/>
      <c r="S80" s="180"/>
      <c r="T80" s="180"/>
      <c r="U80" s="180"/>
      <c r="V80" s="180"/>
      <c r="W80" s="180"/>
      <c r="X80" s="180"/>
      <c r="Y80" s="183"/>
      <c r="Z80" s="183"/>
      <c r="AA80" s="183">
        <f>L80+Q80+V80</f>
        <v>0.6</v>
      </c>
      <c r="AB80" s="180"/>
      <c r="AC80" s="180"/>
    </row>
    <row r="81" spans="1:29" ht="39.75" customHeight="1" hidden="1" outlineLevel="2">
      <c r="A81" s="153" t="s">
        <v>387</v>
      </c>
      <c r="B81" s="154" t="s">
        <v>505</v>
      </c>
      <c r="C81" s="187"/>
      <c r="D81" s="187"/>
      <c r="E81" s="187"/>
      <c r="F81" s="187"/>
      <c r="G81" s="187"/>
      <c r="H81" s="187"/>
      <c r="I81" s="187"/>
      <c r="J81" s="187"/>
      <c r="K81" s="187"/>
      <c r="L81" s="187"/>
      <c r="M81" s="187"/>
      <c r="N81" s="187"/>
      <c r="O81" s="187"/>
      <c r="P81" s="187"/>
      <c r="Q81" s="187"/>
      <c r="R81" s="187"/>
      <c r="S81" s="187"/>
      <c r="T81" s="187"/>
      <c r="U81" s="187"/>
      <c r="V81" s="187"/>
      <c r="W81" s="187"/>
      <c r="X81" s="187"/>
      <c r="Y81" s="234"/>
      <c r="Z81" s="234"/>
      <c r="AA81" s="234"/>
      <c r="AB81" s="187"/>
      <c r="AC81" s="187"/>
    </row>
    <row r="82" spans="1:29" ht="39.75" customHeight="1" hidden="1" outlineLevel="2">
      <c r="A82" s="158" t="s">
        <v>387</v>
      </c>
      <c r="B82" s="159" t="s">
        <v>487</v>
      </c>
      <c r="C82" s="180"/>
      <c r="D82" s="180"/>
      <c r="E82" s="180"/>
      <c r="F82" s="180"/>
      <c r="G82" s="180"/>
      <c r="H82" s="180"/>
      <c r="I82" s="180"/>
      <c r="J82" s="180"/>
      <c r="K82" s="180"/>
      <c r="L82" s="180"/>
      <c r="M82" s="180"/>
      <c r="N82" s="180"/>
      <c r="O82" s="180"/>
      <c r="P82" s="180"/>
      <c r="Q82" s="180"/>
      <c r="R82" s="180"/>
      <c r="S82" s="180"/>
      <c r="T82" s="180"/>
      <c r="U82" s="180"/>
      <c r="V82" s="180"/>
      <c r="W82" s="180"/>
      <c r="X82" s="180"/>
      <c r="Y82" s="183"/>
      <c r="Z82" s="183"/>
      <c r="AA82" s="183"/>
      <c r="AB82" s="180"/>
      <c r="AC82" s="180"/>
    </row>
    <row r="83" spans="1:29" ht="39.75" customHeight="1" hidden="1" outlineLevel="2">
      <c r="A83" s="158" t="s">
        <v>387</v>
      </c>
      <c r="B83" s="159" t="s">
        <v>487</v>
      </c>
      <c r="C83" s="180"/>
      <c r="D83" s="180"/>
      <c r="E83" s="180"/>
      <c r="F83" s="180"/>
      <c r="G83" s="180"/>
      <c r="H83" s="180"/>
      <c r="I83" s="180"/>
      <c r="J83" s="180"/>
      <c r="K83" s="180"/>
      <c r="L83" s="180"/>
      <c r="M83" s="180"/>
      <c r="N83" s="180"/>
      <c r="O83" s="180"/>
      <c r="P83" s="180"/>
      <c r="Q83" s="180"/>
      <c r="R83" s="180"/>
      <c r="S83" s="180"/>
      <c r="T83" s="180"/>
      <c r="U83" s="180"/>
      <c r="V83" s="180"/>
      <c r="W83" s="180"/>
      <c r="X83" s="180"/>
      <c r="Y83" s="183"/>
      <c r="Z83" s="183"/>
      <c r="AA83" s="183"/>
      <c r="AB83" s="180"/>
      <c r="AC83" s="180"/>
    </row>
    <row r="84" spans="1:29" ht="39.75" customHeight="1" hidden="1" outlineLevel="2">
      <c r="A84" s="158" t="s">
        <v>536</v>
      </c>
      <c r="B84" s="159" t="s">
        <v>536</v>
      </c>
      <c r="C84" s="180"/>
      <c r="D84" s="180"/>
      <c r="E84" s="180"/>
      <c r="F84" s="180"/>
      <c r="G84" s="180"/>
      <c r="H84" s="180"/>
      <c r="I84" s="180"/>
      <c r="J84" s="180"/>
      <c r="K84" s="180"/>
      <c r="L84" s="180"/>
      <c r="M84" s="180"/>
      <c r="N84" s="180"/>
      <c r="O84" s="180"/>
      <c r="P84" s="180"/>
      <c r="Q84" s="180"/>
      <c r="R84" s="180"/>
      <c r="S84" s="180"/>
      <c r="T84" s="180"/>
      <c r="U84" s="180"/>
      <c r="V84" s="180"/>
      <c r="W84" s="180"/>
      <c r="X84" s="180"/>
      <c r="Y84" s="183"/>
      <c r="Z84" s="183"/>
      <c r="AA84" s="183"/>
      <c r="AB84" s="180"/>
      <c r="AC84" s="180"/>
    </row>
    <row r="85" spans="1:29" ht="39.75" customHeight="1" collapsed="1">
      <c r="A85" s="153" t="s">
        <v>335</v>
      </c>
      <c r="B85" s="154" t="s">
        <v>506</v>
      </c>
      <c r="C85" s="187"/>
      <c r="D85" s="187"/>
      <c r="E85" s="187"/>
      <c r="F85" s="187"/>
      <c r="G85" s="187"/>
      <c r="H85" s="187"/>
      <c r="I85" s="187"/>
      <c r="J85" s="187"/>
      <c r="K85" s="187"/>
      <c r="L85" s="187"/>
      <c r="M85" s="187"/>
      <c r="N85" s="187"/>
      <c r="O85" s="187"/>
      <c r="P85" s="187"/>
      <c r="Q85" s="187"/>
      <c r="R85" s="187"/>
      <c r="S85" s="187"/>
      <c r="T85" s="187"/>
      <c r="U85" s="187"/>
      <c r="V85" s="187"/>
      <c r="W85" s="187"/>
      <c r="X85" s="187"/>
      <c r="Y85" s="234"/>
      <c r="Z85" s="234"/>
      <c r="AA85" s="234"/>
      <c r="AB85" s="187"/>
      <c r="AC85" s="187"/>
    </row>
    <row r="86" spans="1:29" ht="39.75" customHeight="1" hidden="1" outlineLevel="1">
      <c r="A86" s="153" t="s">
        <v>390</v>
      </c>
      <c r="B86" s="154" t="s">
        <v>507</v>
      </c>
      <c r="C86" s="187"/>
      <c r="D86" s="187"/>
      <c r="E86" s="187"/>
      <c r="F86" s="187"/>
      <c r="G86" s="187"/>
      <c r="H86" s="187"/>
      <c r="I86" s="187"/>
      <c r="J86" s="187"/>
      <c r="K86" s="187"/>
      <c r="L86" s="187"/>
      <c r="M86" s="187"/>
      <c r="N86" s="187"/>
      <c r="O86" s="187"/>
      <c r="P86" s="187"/>
      <c r="Q86" s="187"/>
      <c r="R86" s="187"/>
      <c r="S86" s="187"/>
      <c r="T86" s="187"/>
      <c r="U86" s="187"/>
      <c r="V86" s="187"/>
      <c r="W86" s="187"/>
      <c r="X86" s="187"/>
      <c r="Y86" s="234"/>
      <c r="Z86" s="234"/>
      <c r="AA86" s="234"/>
      <c r="AB86" s="187"/>
      <c r="AC86" s="187"/>
    </row>
    <row r="87" spans="1:29" ht="39.75" customHeight="1" hidden="1" outlineLevel="1">
      <c r="A87" s="158" t="s">
        <v>390</v>
      </c>
      <c r="B87" s="159" t="s">
        <v>487</v>
      </c>
      <c r="C87" s="180"/>
      <c r="D87" s="180"/>
      <c r="E87" s="180"/>
      <c r="F87" s="180"/>
      <c r="G87" s="180"/>
      <c r="H87" s="180"/>
      <c r="I87" s="180"/>
      <c r="J87" s="180"/>
      <c r="K87" s="180"/>
      <c r="L87" s="180"/>
      <c r="M87" s="180"/>
      <c r="N87" s="180"/>
      <c r="O87" s="180"/>
      <c r="P87" s="180"/>
      <c r="Q87" s="180"/>
      <c r="R87" s="180"/>
      <c r="S87" s="180"/>
      <c r="T87" s="180"/>
      <c r="U87" s="180"/>
      <c r="V87" s="180"/>
      <c r="W87" s="180"/>
      <c r="X87" s="180"/>
      <c r="Y87" s="183"/>
      <c r="Z87" s="183"/>
      <c r="AA87" s="183"/>
      <c r="AB87" s="180"/>
      <c r="AC87" s="180"/>
    </row>
    <row r="88" spans="1:29" ht="39.75" customHeight="1" hidden="1" outlineLevel="1">
      <c r="A88" s="158" t="s">
        <v>390</v>
      </c>
      <c r="B88" s="159" t="s">
        <v>487</v>
      </c>
      <c r="C88" s="180"/>
      <c r="D88" s="180"/>
      <c r="E88" s="180"/>
      <c r="F88" s="180"/>
      <c r="G88" s="180"/>
      <c r="H88" s="180"/>
      <c r="I88" s="180"/>
      <c r="J88" s="180"/>
      <c r="K88" s="180"/>
      <c r="L88" s="180"/>
      <c r="M88" s="180"/>
      <c r="N88" s="180"/>
      <c r="O88" s="180"/>
      <c r="P88" s="180"/>
      <c r="Q88" s="180"/>
      <c r="R88" s="180"/>
      <c r="S88" s="180"/>
      <c r="T88" s="180"/>
      <c r="U88" s="180"/>
      <c r="V88" s="180"/>
      <c r="W88" s="180"/>
      <c r="X88" s="180"/>
      <c r="Y88" s="183"/>
      <c r="Z88" s="183"/>
      <c r="AA88" s="183"/>
      <c r="AB88" s="180"/>
      <c r="AC88" s="180"/>
    </row>
    <row r="89" spans="1:29" ht="39.75" customHeight="1" hidden="1" outlineLevel="1">
      <c r="A89" s="158" t="s">
        <v>536</v>
      </c>
      <c r="B89" s="159" t="s">
        <v>536</v>
      </c>
      <c r="C89" s="180"/>
      <c r="D89" s="180"/>
      <c r="E89" s="180"/>
      <c r="F89" s="180"/>
      <c r="G89" s="180"/>
      <c r="H89" s="180"/>
      <c r="I89" s="180"/>
      <c r="J89" s="180"/>
      <c r="K89" s="180"/>
      <c r="L89" s="180"/>
      <c r="M89" s="180"/>
      <c r="N89" s="180"/>
      <c r="O89" s="180"/>
      <c r="P89" s="180"/>
      <c r="Q89" s="180"/>
      <c r="R89" s="180"/>
      <c r="S89" s="180"/>
      <c r="T89" s="180"/>
      <c r="U89" s="180"/>
      <c r="V89" s="180"/>
      <c r="W89" s="180"/>
      <c r="X89" s="180"/>
      <c r="Y89" s="183"/>
      <c r="Z89" s="183"/>
      <c r="AA89" s="183"/>
      <c r="AB89" s="180"/>
      <c r="AC89" s="180"/>
    </row>
    <row r="90" spans="1:29" ht="39.75" customHeight="1" hidden="1" outlineLevel="1">
      <c r="A90" s="153" t="s">
        <v>391</v>
      </c>
      <c r="B90" s="154" t="s">
        <v>508</v>
      </c>
      <c r="C90" s="187"/>
      <c r="D90" s="187"/>
      <c r="E90" s="187"/>
      <c r="F90" s="187"/>
      <c r="G90" s="187"/>
      <c r="H90" s="187"/>
      <c r="I90" s="187"/>
      <c r="J90" s="187"/>
      <c r="K90" s="187"/>
      <c r="L90" s="187"/>
      <c r="M90" s="187"/>
      <c r="N90" s="187"/>
      <c r="O90" s="187"/>
      <c r="P90" s="187"/>
      <c r="Q90" s="187"/>
      <c r="R90" s="187"/>
      <c r="S90" s="187"/>
      <c r="T90" s="187"/>
      <c r="U90" s="187"/>
      <c r="V90" s="187"/>
      <c r="W90" s="187"/>
      <c r="X90" s="187"/>
      <c r="Y90" s="234"/>
      <c r="Z90" s="234"/>
      <c r="AA90" s="234"/>
      <c r="AB90" s="187"/>
      <c r="AC90" s="187"/>
    </row>
    <row r="91" spans="1:29" ht="39.75" customHeight="1" hidden="1" outlineLevel="1">
      <c r="A91" s="158" t="s">
        <v>391</v>
      </c>
      <c r="B91" s="159" t="s">
        <v>487</v>
      </c>
      <c r="C91" s="180"/>
      <c r="D91" s="180"/>
      <c r="E91" s="180"/>
      <c r="F91" s="180"/>
      <c r="G91" s="180"/>
      <c r="H91" s="180"/>
      <c r="I91" s="180"/>
      <c r="J91" s="180"/>
      <c r="K91" s="180"/>
      <c r="L91" s="180"/>
      <c r="M91" s="180"/>
      <c r="N91" s="180"/>
      <c r="O91" s="180"/>
      <c r="P91" s="180"/>
      <c r="Q91" s="180"/>
      <c r="R91" s="180"/>
      <c r="S91" s="180"/>
      <c r="T91" s="180"/>
      <c r="U91" s="180"/>
      <c r="V91" s="180"/>
      <c r="W91" s="180"/>
      <c r="X91" s="180"/>
      <c r="Y91" s="183"/>
      <c r="Z91" s="183"/>
      <c r="AA91" s="183"/>
      <c r="AB91" s="180"/>
      <c r="AC91" s="180"/>
    </row>
    <row r="92" spans="1:29" ht="39.75" customHeight="1" hidden="1" outlineLevel="1">
      <c r="A92" s="158" t="s">
        <v>391</v>
      </c>
      <c r="B92" s="159" t="s">
        <v>487</v>
      </c>
      <c r="C92" s="180"/>
      <c r="D92" s="180"/>
      <c r="E92" s="180"/>
      <c r="F92" s="180"/>
      <c r="G92" s="180"/>
      <c r="H92" s="180"/>
      <c r="I92" s="180"/>
      <c r="J92" s="180"/>
      <c r="K92" s="180"/>
      <c r="L92" s="180"/>
      <c r="M92" s="180"/>
      <c r="N92" s="180"/>
      <c r="O92" s="180"/>
      <c r="P92" s="180"/>
      <c r="Q92" s="180"/>
      <c r="R92" s="180"/>
      <c r="S92" s="180"/>
      <c r="T92" s="180"/>
      <c r="U92" s="180"/>
      <c r="V92" s="180"/>
      <c r="W92" s="180"/>
      <c r="X92" s="180"/>
      <c r="Y92" s="183"/>
      <c r="Z92" s="183"/>
      <c r="AA92" s="183"/>
      <c r="AB92" s="180"/>
      <c r="AC92" s="180"/>
    </row>
    <row r="93" spans="1:29" ht="39.75" customHeight="1" hidden="1" outlineLevel="1">
      <c r="A93" s="158" t="s">
        <v>536</v>
      </c>
      <c r="B93" s="159" t="s">
        <v>536</v>
      </c>
      <c r="C93" s="180"/>
      <c r="D93" s="180"/>
      <c r="E93" s="180"/>
      <c r="F93" s="180"/>
      <c r="G93" s="180"/>
      <c r="H93" s="180"/>
      <c r="I93" s="180"/>
      <c r="J93" s="180"/>
      <c r="K93" s="180"/>
      <c r="L93" s="180"/>
      <c r="M93" s="180"/>
      <c r="N93" s="180"/>
      <c r="O93" s="180"/>
      <c r="P93" s="180"/>
      <c r="Q93" s="180"/>
      <c r="R93" s="180"/>
      <c r="S93" s="180"/>
      <c r="T93" s="180"/>
      <c r="U93" s="180"/>
      <c r="V93" s="180"/>
      <c r="W93" s="180"/>
      <c r="X93" s="180"/>
      <c r="Y93" s="183"/>
      <c r="Z93" s="183"/>
      <c r="AA93" s="183"/>
      <c r="AB93" s="180"/>
      <c r="AC93" s="180"/>
    </row>
    <row r="94" spans="1:29" ht="39.75" customHeight="1" hidden="1" outlineLevel="1">
      <c r="A94" s="153" t="s">
        <v>392</v>
      </c>
      <c r="B94" s="154" t="s">
        <v>509</v>
      </c>
      <c r="C94" s="187"/>
      <c r="D94" s="187"/>
      <c r="E94" s="187"/>
      <c r="F94" s="187"/>
      <c r="G94" s="187"/>
      <c r="H94" s="187"/>
      <c r="I94" s="187"/>
      <c r="J94" s="187"/>
      <c r="K94" s="187"/>
      <c r="L94" s="187"/>
      <c r="M94" s="187"/>
      <c r="N94" s="187"/>
      <c r="O94" s="187"/>
      <c r="P94" s="187"/>
      <c r="Q94" s="187"/>
      <c r="R94" s="187"/>
      <c r="S94" s="187"/>
      <c r="T94" s="187"/>
      <c r="U94" s="187"/>
      <c r="V94" s="187"/>
      <c r="W94" s="187"/>
      <c r="X94" s="187"/>
      <c r="Y94" s="234"/>
      <c r="Z94" s="234"/>
      <c r="AA94" s="234"/>
      <c r="AB94" s="187"/>
      <c r="AC94" s="187"/>
    </row>
    <row r="95" spans="1:29" ht="39.75" customHeight="1" hidden="1" outlineLevel="1">
      <c r="A95" s="158" t="s">
        <v>392</v>
      </c>
      <c r="B95" s="159" t="s">
        <v>487</v>
      </c>
      <c r="C95" s="180"/>
      <c r="D95" s="180"/>
      <c r="E95" s="180"/>
      <c r="F95" s="180"/>
      <c r="G95" s="180"/>
      <c r="H95" s="180"/>
      <c r="I95" s="180"/>
      <c r="J95" s="180"/>
      <c r="K95" s="180"/>
      <c r="L95" s="180"/>
      <c r="M95" s="180"/>
      <c r="N95" s="180"/>
      <c r="O95" s="180"/>
      <c r="P95" s="180"/>
      <c r="Q95" s="180"/>
      <c r="R95" s="180"/>
      <c r="S95" s="180"/>
      <c r="T95" s="180"/>
      <c r="U95" s="180"/>
      <c r="V95" s="180"/>
      <c r="W95" s="180"/>
      <c r="X95" s="180"/>
      <c r="Y95" s="183"/>
      <c r="Z95" s="183"/>
      <c r="AA95" s="183"/>
      <c r="AB95" s="180"/>
      <c r="AC95" s="180"/>
    </row>
    <row r="96" spans="1:29" ht="39.75" customHeight="1" hidden="1" outlineLevel="1">
      <c r="A96" s="158" t="s">
        <v>392</v>
      </c>
      <c r="B96" s="159" t="s">
        <v>487</v>
      </c>
      <c r="C96" s="180"/>
      <c r="D96" s="180"/>
      <c r="E96" s="180"/>
      <c r="F96" s="180"/>
      <c r="G96" s="180"/>
      <c r="H96" s="180"/>
      <c r="I96" s="180"/>
      <c r="J96" s="180"/>
      <c r="K96" s="180"/>
      <c r="L96" s="180"/>
      <c r="M96" s="180"/>
      <c r="N96" s="180"/>
      <c r="O96" s="180"/>
      <c r="P96" s="180"/>
      <c r="Q96" s="180"/>
      <c r="R96" s="180"/>
      <c r="S96" s="180"/>
      <c r="T96" s="180"/>
      <c r="U96" s="180"/>
      <c r="V96" s="180"/>
      <c r="W96" s="180"/>
      <c r="X96" s="180"/>
      <c r="Y96" s="183"/>
      <c r="Z96" s="183"/>
      <c r="AA96" s="183"/>
      <c r="AB96" s="180"/>
      <c r="AC96" s="180"/>
    </row>
    <row r="97" spans="1:29" ht="39.75" customHeight="1" hidden="1" outlineLevel="1">
      <c r="A97" s="158" t="s">
        <v>536</v>
      </c>
      <c r="B97" s="159" t="s">
        <v>536</v>
      </c>
      <c r="C97" s="180"/>
      <c r="D97" s="180"/>
      <c r="E97" s="180"/>
      <c r="F97" s="180"/>
      <c r="G97" s="180"/>
      <c r="H97" s="180"/>
      <c r="I97" s="180"/>
      <c r="J97" s="180"/>
      <c r="K97" s="180"/>
      <c r="L97" s="180"/>
      <c r="M97" s="180"/>
      <c r="N97" s="180"/>
      <c r="O97" s="180"/>
      <c r="P97" s="180"/>
      <c r="Q97" s="180"/>
      <c r="R97" s="180"/>
      <c r="S97" s="180"/>
      <c r="T97" s="180"/>
      <c r="U97" s="180"/>
      <c r="V97" s="180"/>
      <c r="W97" s="180"/>
      <c r="X97" s="180"/>
      <c r="Y97" s="183"/>
      <c r="Z97" s="183"/>
      <c r="AA97" s="183"/>
      <c r="AB97" s="180"/>
      <c r="AC97" s="180"/>
    </row>
    <row r="98" spans="1:29" ht="39.75" customHeight="1" hidden="1" outlineLevel="1">
      <c r="A98" s="153" t="s">
        <v>393</v>
      </c>
      <c r="B98" s="154" t="s">
        <v>510</v>
      </c>
      <c r="C98" s="187"/>
      <c r="D98" s="187"/>
      <c r="E98" s="187"/>
      <c r="F98" s="187"/>
      <c r="G98" s="187"/>
      <c r="H98" s="187"/>
      <c r="I98" s="187"/>
      <c r="J98" s="187"/>
      <c r="K98" s="187"/>
      <c r="L98" s="187"/>
      <c r="M98" s="187"/>
      <c r="N98" s="187"/>
      <c r="O98" s="187"/>
      <c r="P98" s="187"/>
      <c r="Q98" s="187"/>
      <c r="R98" s="187"/>
      <c r="S98" s="187"/>
      <c r="T98" s="187"/>
      <c r="U98" s="187"/>
      <c r="V98" s="187"/>
      <c r="W98" s="187"/>
      <c r="X98" s="187"/>
      <c r="Y98" s="234"/>
      <c r="Z98" s="234"/>
      <c r="AA98" s="234"/>
      <c r="AB98" s="187"/>
      <c r="AC98" s="187"/>
    </row>
    <row r="99" spans="1:29" ht="39.75" customHeight="1" hidden="1" outlineLevel="1">
      <c r="A99" s="158" t="s">
        <v>393</v>
      </c>
      <c r="B99" s="159" t="s">
        <v>487</v>
      </c>
      <c r="C99" s="180"/>
      <c r="D99" s="180"/>
      <c r="E99" s="180"/>
      <c r="F99" s="180"/>
      <c r="G99" s="180"/>
      <c r="H99" s="180"/>
      <c r="I99" s="180"/>
      <c r="J99" s="180"/>
      <c r="K99" s="180"/>
      <c r="L99" s="180"/>
      <c r="M99" s="180"/>
      <c r="N99" s="180"/>
      <c r="O99" s="180"/>
      <c r="P99" s="180"/>
      <c r="Q99" s="180"/>
      <c r="R99" s="180"/>
      <c r="S99" s="180"/>
      <c r="T99" s="180"/>
      <c r="U99" s="180"/>
      <c r="V99" s="180"/>
      <c r="W99" s="180"/>
      <c r="X99" s="180"/>
      <c r="Y99" s="183"/>
      <c r="Z99" s="183"/>
      <c r="AA99" s="183"/>
      <c r="AB99" s="180"/>
      <c r="AC99" s="180"/>
    </row>
    <row r="100" spans="1:29" ht="39.75" customHeight="1" hidden="1" outlineLevel="1">
      <c r="A100" s="158" t="s">
        <v>393</v>
      </c>
      <c r="B100" s="159" t="s">
        <v>487</v>
      </c>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3"/>
      <c r="Z100" s="183"/>
      <c r="AA100" s="183"/>
      <c r="AB100" s="180"/>
      <c r="AC100" s="180"/>
    </row>
    <row r="101" spans="1:29" ht="39.75" customHeight="1" hidden="1" outlineLevel="1">
      <c r="A101" s="158" t="s">
        <v>536</v>
      </c>
      <c r="B101" s="159" t="s">
        <v>536</v>
      </c>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3"/>
      <c r="Z101" s="183"/>
      <c r="AA101" s="183"/>
      <c r="AB101" s="180"/>
      <c r="AC101" s="180"/>
    </row>
    <row r="102" spans="1:29" ht="57.75" customHeight="1" collapsed="1">
      <c r="A102" s="153" t="s">
        <v>511</v>
      </c>
      <c r="B102" s="154" t="s">
        <v>512</v>
      </c>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234"/>
      <c r="Z102" s="234"/>
      <c r="AA102" s="234"/>
      <c r="AB102" s="187"/>
      <c r="AC102" s="187"/>
    </row>
    <row r="103" spans="1:29" ht="39.75" customHeight="1">
      <c r="A103" s="158" t="s">
        <v>511</v>
      </c>
      <c r="B103" s="159" t="s">
        <v>235</v>
      </c>
      <c r="C103" s="180" t="s">
        <v>790</v>
      </c>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3"/>
      <c r="Z103" s="183"/>
      <c r="AA103" s="183"/>
      <c r="AB103" s="180"/>
      <c r="AC103" s="180"/>
    </row>
    <row r="104" spans="1:29" ht="39.75" customHeight="1">
      <c r="A104" s="158" t="s">
        <v>511</v>
      </c>
      <c r="B104" s="159" t="s">
        <v>236</v>
      </c>
      <c r="C104" s="180" t="s">
        <v>791</v>
      </c>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3"/>
      <c r="Z104" s="183"/>
      <c r="AA104" s="183"/>
      <c r="AB104" s="180"/>
      <c r="AC104" s="180"/>
    </row>
    <row r="105" spans="1:29" ht="39.75" customHeight="1">
      <c r="A105" s="158" t="s">
        <v>511</v>
      </c>
      <c r="B105" s="159" t="s">
        <v>237</v>
      </c>
      <c r="C105" s="180" t="s">
        <v>792</v>
      </c>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3"/>
      <c r="Z105" s="183"/>
      <c r="AA105" s="183"/>
      <c r="AB105" s="180"/>
      <c r="AC105" s="180"/>
    </row>
    <row r="106" spans="1:29" ht="39.75" customHeight="1">
      <c r="A106" s="153" t="s">
        <v>513</v>
      </c>
      <c r="B106" s="154" t="s">
        <v>516</v>
      </c>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234"/>
      <c r="Z106" s="234"/>
      <c r="AA106" s="234"/>
      <c r="AB106" s="187"/>
      <c r="AC106" s="187"/>
    </row>
    <row r="107" spans="1:29" ht="39.75" customHeight="1">
      <c r="A107" s="158" t="s">
        <v>513</v>
      </c>
      <c r="B107" s="159" t="s">
        <v>238</v>
      </c>
      <c r="C107" s="180" t="s">
        <v>793</v>
      </c>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3"/>
      <c r="Z107" s="183"/>
      <c r="AA107" s="183"/>
      <c r="AB107" s="180"/>
      <c r="AC107" s="180"/>
    </row>
    <row r="108" spans="1:29" ht="39.75" customHeight="1" hidden="1" outlineLevel="1">
      <c r="A108" s="153" t="s">
        <v>517</v>
      </c>
      <c r="B108" s="154" t="s">
        <v>518</v>
      </c>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234"/>
      <c r="Z108" s="234"/>
      <c r="AA108" s="234"/>
      <c r="AB108" s="187"/>
      <c r="AC108" s="187"/>
    </row>
    <row r="109" spans="1:29" ht="39.75" customHeight="1" hidden="1" outlineLevel="1">
      <c r="A109" s="158" t="s">
        <v>517</v>
      </c>
      <c r="B109" s="159" t="s">
        <v>487</v>
      </c>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3"/>
      <c r="Z109" s="183"/>
      <c r="AA109" s="183"/>
      <c r="AB109" s="180"/>
      <c r="AC109" s="180"/>
    </row>
    <row r="110" spans="1:29" ht="39.75" customHeight="1" hidden="1" outlineLevel="1">
      <c r="A110" s="158" t="s">
        <v>517</v>
      </c>
      <c r="B110" s="159" t="s">
        <v>487</v>
      </c>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3"/>
      <c r="Z110" s="183"/>
      <c r="AA110" s="183"/>
      <c r="AB110" s="180"/>
      <c r="AC110" s="180"/>
    </row>
    <row r="111" spans="1:29" ht="39.75" customHeight="1" hidden="1" outlineLevel="1">
      <c r="A111" s="158" t="s">
        <v>536</v>
      </c>
      <c r="B111" s="159" t="s">
        <v>536</v>
      </c>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3"/>
      <c r="Z111" s="183"/>
      <c r="AA111" s="183"/>
      <c r="AB111" s="180"/>
      <c r="AC111" s="180"/>
    </row>
    <row r="112" spans="1:29" ht="39.75" customHeight="1" hidden="1" outlineLevel="1">
      <c r="A112" s="153" t="s">
        <v>519</v>
      </c>
      <c r="B112" s="154" t="s">
        <v>520</v>
      </c>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234"/>
      <c r="Z112" s="234"/>
      <c r="AA112" s="234"/>
      <c r="AB112" s="187"/>
      <c r="AC112" s="187"/>
    </row>
    <row r="113" spans="1:29" ht="39.75" customHeight="1" hidden="1" outlineLevel="1">
      <c r="A113" s="158" t="s">
        <v>519</v>
      </c>
      <c r="B113" s="159" t="s">
        <v>487</v>
      </c>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3"/>
      <c r="Z113" s="183"/>
      <c r="AA113" s="183"/>
      <c r="AB113" s="180"/>
      <c r="AC113" s="180"/>
    </row>
    <row r="114" spans="1:29" ht="39.75" customHeight="1" hidden="1" outlineLevel="1">
      <c r="A114" s="158" t="s">
        <v>519</v>
      </c>
      <c r="B114" s="159" t="s">
        <v>487</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3"/>
      <c r="Z114" s="183"/>
      <c r="AA114" s="183"/>
      <c r="AB114" s="180"/>
      <c r="AC114" s="180"/>
    </row>
    <row r="115" spans="1:29" ht="30.75" customHeight="1" hidden="1" outlineLevel="1">
      <c r="A115" s="158" t="s">
        <v>536</v>
      </c>
      <c r="B115" s="159" t="s">
        <v>536</v>
      </c>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3"/>
      <c r="Z115" s="183"/>
      <c r="AA115" s="183"/>
      <c r="AB115" s="180"/>
      <c r="AC115" s="180"/>
    </row>
    <row r="116" spans="1:29" ht="51" customHeight="1" collapsed="1">
      <c r="A116" s="153" t="s">
        <v>336</v>
      </c>
      <c r="B116" s="154" t="s">
        <v>521</v>
      </c>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234"/>
      <c r="Z116" s="234"/>
      <c r="AA116" s="234"/>
      <c r="AB116" s="187"/>
      <c r="AC116" s="187"/>
    </row>
    <row r="117" spans="1:29" ht="39.75" customHeight="1" hidden="1" outlineLevel="1">
      <c r="A117" s="153" t="s">
        <v>394</v>
      </c>
      <c r="B117" s="154" t="s">
        <v>522</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234"/>
      <c r="Z117" s="234"/>
      <c r="AA117" s="234"/>
      <c r="AB117" s="187"/>
      <c r="AC117" s="187"/>
    </row>
    <row r="118" spans="1:29" ht="39.75" customHeight="1" hidden="1" outlineLevel="1">
      <c r="A118" s="158" t="s">
        <v>394</v>
      </c>
      <c r="B118" s="159" t="s">
        <v>487</v>
      </c>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3"/>
      <c r="Z118" s="183"/>
      <c r="AA118" s="183"/>
      <c r="AB118" s="180"/>
      <c r="AC118" s="180"/>
    </row>
    <row r="119" spans="1:29" ht="39.75" customHeight="1" hidden="1" outlineLevel="1">
      <c r="A119" s="158" t="s">
        <v>394</v>
      </c>
      <c r="B119" s="159" t="s">
        <v>487</v>
      </c>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3"/>
      <c r="Z119" s="183"/>
      <c r="AA119" s="183"/>
      <c r="AB119" s="180"/>
      <c r="AC119" s="180"/>
    </row>
    <row r="120" spans="1:29" ht="39.75" customHeight="1" hidden="1" outlineLevel="1">
      <c r="A120" s="158" t="s">
        <v>536</v>
      </c>
      <c r="B120" s="159" t="s">
        <v>536</v>
      </c>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3"/>
      <c r="Z120" s="183"/>
      <c r="AA120" s="183"/>
      <c r="AB120" s="180"/>
      <c r="AC120" s="180"/>
    </row>
    <row r="121" spans="1:29" ht="39.75" customHeight="1" hidden="1" outlineLevel="1">
      <c r="A121" s="153" t="s">
        <v>395</v>
      </c>
      <c r="B121" s="154" t="s">
        <v>523</v>
      </c>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234"/>
      <c r="Z121" s="234"/>
      <c r="AA121" s="234"/>
      <c r="AB121" s="187"/>
      <c r="AC121" s="187"/>
    </row>
    <row r="122" spans="1:29" ht="39.75" customHeight="1" hidden="1" outlineLevel="1">
      <c r="A122" s="158" t="s">
        <v>395</v>
      </c>
      <c r="B122" s="159" t="s">
        <v>487</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3"/>
      <c r="Z122" s="183"/>
      <c r="AA122" s="183"/>
      <c r="AB122" s="180"/>
      <c r="AC122" s="180"/>
    </row>
    <row r="123" spans="1:29" ht="39.75" customHeight="1" hidden="1" outlineLevel="1">
      <c r="A123" s="158" t="s">
        <v>395</v>
      </c>
      <c r="B123" s="159" t="s">
        <v>487</v>
      </c>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3"/>
      <c r="Z123" s="183"/>
      <c r="AA123" s="183"/>
      <c r="AB123" s="180"/>
      <c r="AC123" s="180"/>
    </row>
    <row r="124" spans="1:29" ht="24.75" customHeight="1" hidden="1" outlineLevel="1">
      <c r="A124" s="158" t="s">
        <v>536</v>
      </c>
      <c r="B124" s="159" t="s">
        <v>536</v>
      </c>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3"/>
      <c r="Z124" s="183"/>
      <c r="AA124" s="183"/>
      <c r="AB124" s="180"/>
      <c r="AC124" s="180"/>
    </row>
    <row r="125" spans="1:29" ht="56.25" customHeight="1" collapsed="1">
      <c r="A125" s="153" t="s">
        <v>524</v>
      </c>
      <c r="B125" s="154" t="s">
        <v>525</v>
      </c>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234"/>
      <c r="Z125" s="234"/>
      <c r="AA125" s="234"/>
      <c r="AB125" s="187"/>
      <c r="AC125" s="187"/>
    </row>
    <row r="126" spans="1:29" ht="54.75" customHeight="1" hidden="1" outlineLevel="1">
      <c r="A126" s="153" t="s">
        <v>526</v>
      </c>
      <c r="B126" s="154" t="s">
        <v>527</v>
      </c>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234"/>
      <c r="Z126" s="234"/>
      <c r="AA126" s="234"/>
      <c r="AB126" s="187"/>
      <c r="AC126" s="187"/>
    </row>
    <row r="127" spans="1:29" ht="39.75" customHeight="1" hidden="1" outlineLevel="1">
      <c r="A127" s="161" t="s">
        <v>526</v>
      </c>
      <c r="B127" s="162" t="s">
        <v>487</v>
      </c>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235"/>
      <c r="Z127" s="235"/>
      <c r="AA127" s="235"/>
      <c r="AB127" s="188"/>
      <c r="AC127" s="188"/>
    </row>
    <row r="128" spans="1:29" ht="39.75" customHeight="1" hidden="1" outlineLevel="1">
      <c r="A128" s="161" t="s">
        <v>526</v>
      </c>
      <c r="B128" s="162" t="s">
        <v>487</v>
      </c>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235"/>
      <c r="Z128" s="235"/>
      <c r="AA128" s="235"/>
      <c r="AB128" s="188"/>
      <c r="AC128" s="188"/>
    </row>
    <row r="129" spans="1:29" ht="39.75" customHeight="1" hidden="1" outlineLevel="1">
      <c r="A129" s="161" t="s">
        <v>536</v>
      </c>
      <c r="B129" s="162" t="s">
        <v>536</v>
      </c>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235"/>
      <c r="Z129" s="235"/>
      <c r="AA129" s="235"/>
      <c r="AB129" s="188"/>
      <c r="AC129" s="188"/>
    </row>
    <row r="130" spans="1:29" ht="39.75" customHeight="1" hidden="1" outlineLevel="1">
      <c r="A130" s="153" t="s">
        <v>528</v>
      </c>
      <c r="B130" s="154" t="s">
        <v>529</v>
      </c>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234"/>
      <c r="Z130" s="234"/>
      <c r="AA130" s="234"/>
      <c r="AB130" s="187"/>
      <c r="AC130" s="187"/>
    </row>
    <row r="131" spans="1:29" ht="39.75" customHeight="1" hidden="1" outlineLevel="1">
      <c r="A131" s="161" t="s">
        <v>528</v>
      </c>
      <c r="B131" s="162" t="s">
        <v>487</v>
      </c>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235"/>
      <c r="Z131" s="235"/>
      <c r="AA131" s="235"/>
      <c r="AB131" s="188"/>
      <c r="AC131" s="188"/>
    </row>
    <row r="132" spans="1:29" ht="39.75" customHeight="1" hidden="1" outlineLevel="1">
      <c r="A132" s="161" t="s">
        <v>528</v>
      </c>
      <c r="B132" s="162" t="s">
        <v>487</v>
      </c>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235"/>
      <c r="Z132" s="235"/>
      <c r="AA132" s="235"/>
      <c r="AB132" s="188"/>
      <c r="AC132" s="188"/>
    </row>
    <row r="133" spans="1:29" ht="39.75" customHeight="1" hidden="1" outlineLevel="1">
      <c r="A133" s="161" t="s">
        <v>536</v>
      </c>
      <c r="B133" s="162" t="s">
        <v>536</v>
      </c>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235"/>
      <c r="Z133" s="235"/>
      <c r="AA133" s="235"/>
      <c r="AB133" s="188"/>
      <c r="AC133" s="188"/>
    </row>
    <row r="134" spans="1:29" ht="39.75" customHeight="1" collapsed="1">
      <c r="A134" s="153" t="s">
        <v>530</v>
      </c>
      <c r="B134" s="154" t="s">
        <v>531</v>
      </c>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234"/>
      <c r="Z134" s="234"/>
      <c r="AA134" s="234"/>
      <c r="AB134" s="187"/>
      <c r="AC134" s="187"/>
    </row>
    <row r="135" spans="1:29" ht="39.75" customHeight="1">
      <c r="A135" s="164" t="s">
        <v>530</v>
      </c>
      <c r="B135" s="165" t="s">
        <v>270</v>
      </c>
      <c r="C135" s="189" t="s">
        <v>794</v>
      </c>
      <c r="D135" s="189" t="s">
        <v>815</v>
      </c>
      <c r="E135" s="189"/>
      <c r="F135" s="189"/>
      <c r="G135" s="189"/>
      <c r="H135" s="189"/>
      <c r="I135" s="189"/>
      <c r="J135" s="189"/>
      <c r="K135" s="189"/>
      <c r="L135" s="189"/>
      <c r="M135" s="189"/>
      <c r="N135" s="189"/>
      <c r="O135" s="185">
        <v>0.4</v>
      </c>
      <c r="P135" s="189"/>
      <c r="Q135" s="189"/>
      <c r="R135" s="189"/>
      <c r="S135" s="189"/>
      <c r="T135" s="189"/>
      <c r="U135" s="189"/>
      <c r="V135" s="189"/>
      <c r="W135" s="189"/>
      <c r="X135" s="189"/>
      <c r="Y135" s="185">
        <f>J135+O135+T135</f>
        <v>0.4</v>
      </c>
      <c r="Z135" s="185"/>
      <c r="AA135" s="185"/>
      <c r="AB135" s="189"/>
      <c r="AC135" s="189"/>
    </row>
    <row r="136" spans="1:29" ht="39.75" customHeight="1">
      <c r="A136" s="164" t="s">
        <v>530</v>
      </c>
      <c r="B136" s="165" t="s">
        <v>271</v>
      </c>
      <c r="C136" s="189" t="s">
        <v>795</v>
      </c>
      <c r="D136" s="189" t="s">
        <v>816</v>
      </c>
      <c r="E136" s="189"/>
      <c r="F136" s="189"/>
      <c r="G136" s="189"/>
      <c r="H136" s="189"/>
      <c r="I136" s="189"/>
      <c r="J136" s="189"/>
      <c r="K136" s="189"/>
      <c r="L136" s="189"/>
      <c r="M136" s="189"/>
      <c r="N136" s="189"/>
      <c r="O136" s="189"/>
      <c r="P136" s="189"/>
      <c r="Q136" s="189"/>
      <c r="R136" s="189"/>
      <c r="S136" s="189"/>
      <c r="T136" s="185">
        <v>0.8</v>
      </c>
      <c r="U136" s="189"/>
      <c r="V136" s="189"/>
      <c r="W136" s="189"/>
      <c r="X136" s="189"/>
      <c r="Y136" s="185">
        <f>J136+O136+T136</f>
        <v>0.8</v>
      </c>
      <c r="Z136" s="185"/>
      <c r="AA136" s="185"/>
      <c r="AB136" s="189"/>
      <c r="AC136" s="189"/>
    </row>
    <row r="137" spans="1:29" ht="39.75" customHeight="1">
      <c r="A137" s="164" t="s">
        <v>530</v>
      </c>
      <c r="B137" s="165" t="s">
        <v>272</v>
      </c>
      <c r="C137" s="189" t="s">
        <v>796</v>
      </c>
      <c r="D137" s="189" t="s">
        <v>817</v>
      </c>
      <c r="E137" s="189"/>
      <c r="F137" s="189"/>
      <c r="G137" s="189"/>
      <c r="H137" s="189"/>
      <c r="I137" s="189"/>
      <c r="J137" s="189"/>
      <c r="K137" s="189"/>
      <c r="L137" s="189"/>
      <c r="M137" s="189"/>
      <c r="N137" s="189"/>
      <c r="O137" s="189"/>
      <c r="P137" s="189"/>
      <c r="Q137" s="189"/>
      <c r="R137" s="189"/>
      <c r="S137" s="189"/>
      <c r="T137" s="189">
        <v>1.26</v>
      </c>
      <c r="U137" s="189"/>
      <c r="V137" s="189"/>
      <c r="W137" s="189"/>
      <c r="X137" s="189"/>
      <c r="Y137" s="185">
        <f>J137+O137+T137</f>
        <v>1.26</v>
      </c>
      <c r="Z137" s="185"/>
      <c r="AA137" s="185"/>
      <c r="AB137" s="189"/>
      <c r="AC137" s="189"/>
    </row>
    <row r="138" spans="1:29" ht="39.75" customHeight="1">
      <c r="A138" s="164" t="s">
        <v>530</v>
      </c>
      <c r="B138" s="165" t="s">
        <v>273</v>
      </c>
      <c r="C138" s="189" t="s">
        <v>797</v>
      </c>
      <c r="D138" s="189" t="s">
        <v>815</v>
      </c>
      <c r="E138" s="189"/>
      <c r="F138" s="189"/>
      <c r="G138" s="189"/>
      <c r="H138" s="189"/>
      <c r="I138" s="189"/>
      <c r="J138" s="189"/>
      <c r="K138" s="189"/>
      <c r="L138" s="189"/>
      <c r="M138" s="189"/>
      <c r="N138" s="189"/>
      <c r="O138" s="189"/>
      <c r="P138" s="189"/>
      <c r="Q138" s="189"/>
      <c r="R138" s="189"/>
      <c r="S138" s="189"/>
      <c r="T138" s="185">
        <v>0.4</v>
      </c>
      <c r="U138" s="189"/>
      <c r="V138" s="189"/>
      <c r="W138" s="189"/>
      <c r="X138" s="189"/>
      <c r="Y138" s="185">
        <f>J138+O138+T138</f>
        <v>0.4</v>
      </c>
      <c r="Z138" s="185"/>
      <c r="AA138" s="185"/>
      <c r="AB138" s="189"/>
      <c r="AC138" s="189"/>
    </row>
    <row r="139" spans="1:29" ht="39.75" customHeight="1">
      <c r="A139" s="164" t="s">
        <v>530</v>
      </c>
      <c r="B139" s="165" t="s">
        <v>274</v>
      </c>
      <c r="C139" s="189" t="s">
        <v>798</v>
      </c>
      <c r="D139" s="189" t="s">
        <v>817</v>
      </c>
      <c r="E139" s="189"/>
      <c r="F139" s="189"/>
      <c r="G139" s="189"/>
      <c r="H139" s="189"/>
      <c r="I139" s="189"/>
      <c r="J139" s="189"/>
      <c r="K139" s="189"/>
      <c r="L139" s="189"/>
      <c r="M139" s="189"/>
      <c r="N139" s="189"/>
      <c r="O139" s="189"/>
      <c r="P139" s="189"/>
      <c r="Q139" s="189"/>
      <c r="R139" s="189"/>
      <c r="S139" s="189"/>
      <c r="T139" s="189">
        <v>1.26</v>
      </c>
      <c r="U139" s="189"/>
      <c r="V139" s="189"/>
      <c r="W139" s="189"/>
      <c r="X139" s="189"/>
      <c r="Y139" s="185">
        <f>J139+O139+T139</f>
        <v>1.26</v>
      </c>
      <c r="Z139" s="185"/>
      <c r="AA139" s="185"/>
      <c r="AB139" s="189"/>
      <c r="AC139" s="189"/>
    </row>
    <row r="140" spans="1:29" ht="39.75" customHeight="1">
      <c r="A140" s="153" t="s">
        <v>532</v>
      </c>
      <c r="B140" s="154" t="s">
        <v>533</v>
      </c>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234"/>
      <c r="Z140" s="234"/>
      <c r="AA140" s="234"/>
      <c r="AB140" s="187"/>
      <c r="AC140" s="187"/>
    </row>
    <row r="141" spans="1:29" ht="39.75" customHeight="1" hidden="1" outlineLevel="1">
      <c r="A141" s="170" t="s">
        <v>532</v>
      </c>
      <c r="B141" s="171" t="s">
        <v>487</v>
      </c>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236"/>
      <c r="Z141" s="236"/>
      <c r="AA141" s="236"/>
      <c r="AB141" s="190"/>
      <c r="AC141" s="190"/>
    </row>
    <row r="142" spans="1:29" ht="39.75" customHeight="1" hidden="1" outlineLevel="1">
      <c r="A142" s="170" t="s">
        <v>532</v>
      </c>
      <c r="B142" s="171" t="s">
        <v>487</v>
      </c>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236"/>
      <c r="Z142" s="236"/>
      <c r="AA142" s="236"/>
      <c r="AB142" s="190"/>
      <c r="AC142" s="190"/>
    </row>
    <row r="143" spans="1:29" ht="39.75" customHeight="1" hidden="1" outlineLevel="1">
      <c r="A143" s="170" t="s">
        <v>536</v>
      </c>
      <c r="B143" s="171" t="s">
        <v>536</v>
      </c>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236"/>
      <c r="Z143" s="236"/>
      <c r="AA143" s="236"/>
      <c r="AB143" s="190"/>
      <c r="AC143" s="190"/>
    </row>
    <row r="144" spans="1:29" ht="39.75" customHeight="1" collapsed="1">
      <c r="A144" s="153" t="s">
        <v>534</v>
      </c>
      <c r="B144" s="154" t="s">
        <v>535</v>
      </c>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234"/>
      <c r="Z144" s="234"/>
      <c r="AA144" s="234"/>
      <c r="AB144" s="187"/>
      <c r="AC144" s="187"/>
    </row>
    <row r="145" spans="1:29" ht="39.75" customHeight="1">
      <c r="A145" s="167" t="s">
        <v>534</v>
      </c>
      <c r="B145" s="168" t="s">
        <v>282</v>
      </c>
      <c r="C145" s="186" t="s">
        <v>799</v>
      </c>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222"/>
      <c r="Z145" s="222"/>
      <c r="AA145" s="222"/>
      <c r="AB145" s="186"/>
      <c r="AC145" s="186"/>
    </row>
    <row r="146" spans="1:29" ht="39.75" customHeight="1">
      <c r="A146" s="167" t="s">
        <v>534</v>
      </c>
      <c r="B146" s="168" t="s">
        <v>315</v>
      </c>
      <c r="C146" s="186" t="s">
        <v>800</v>
      </c>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222"/>
      <c r="Z146" s="222"/>
      <c r="AA146" s="222"/>
      <c r="AB146" s="186"/>
      <c r="AC146" s="186"/>
    </row>
    <row r="147" spans="1:29" ht="39.75" customHeight="1">
      <c r="A147" s="167" t="s">
        <v>534</v>
      </c>
      <c r="B147" s="168" t="s">
        <v>806</v>
      </c>
      <c r="C147" s="186" t="s">
        <v>805</v>
      </c>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222"/>
      <c r="Z147" s="222"/>
      <c r="AA147" s="222"/>
      <c r="AB147" s="186"/>
      <c r="AC147" s="186"/>
    </row>
  </sheetData>
  <sheetProtection/>
  <mergeCells count="20">
    <mergeCell ref="B11:B14"/>
    <mergeCell ref="T12:X12"/>
    <mergeCell ref="E11:I12"/>
    <mergeCell ref="Y12:AC12"/>
    <mergeCell ref="J13:N13"/>
    <mergeCell ref="Y13:AC13"/>
    <mergeCell ref="J12:N12"/>
    <mergeCell ref="O12:S12"/>
    <mergeCell ref="D11:D14"/>
    <mergeCell ref="C11:C14"/>
    <mergeCell ref="A4:AC4"/>
    <mergeCell ref="A11:A14"/>
    <mergeCell ref="A9:AC9"/>
    <mergeCell ref="A6:AC6"/>
    <mergeCell ref="A7:AC7"/>
    <mergeCell ref="A10:X10"/>
    <mergeCell ref="O13:S13"/>
    <mergeCell ref="E13:I13"/>
    <mergeCell ref="T13:X13"/>
    <mergeCell ref="J11:AC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6" r:id="rId1"/>
</worksheet>
</file>

<file path=xl/worksheets/sheet9.xml><?xml version="1.0" encoding="utf-8"?>
<worksheet xmlns="http://schemas.openxmlformats.org/spreadsheetml/2006/main" xmlns:r="http://schemas.openxmlformats.org/officeDocument/2006/relationships">
  <sheetPr>
    <tabColor theme="8"/>
    <pageSetUpPr fitToPage="1"/>
  </sheetPr>
  <dimension ref="A1:AS151"/>
  <sheetViews>
    <sheetView zoomScale="55" zoomScaleNormal="55" zoomScaleSheetLayoutView="70" zoomScalePageLayoutView="0" workbookViewId="0" topLeftCell="A1">
      <pane ySplit="19" topLeftCell="A20" activePane="bottomLeft" state="frozen"/>
      <selection pane="topLeft" activeCell="H37" sqref="H37"/>
      <selection pane="bottomLeft" activeCell="R25" sqref="R25"/>
    </sheetView>
  </sheetViews>
  <sheetFormatPr defaultColWidth="9.00390625" defaultRowHeight="15.75" outlineLevelRow="1"/>
  <cols>
    <col min="1" max="1" width="9.75390625" style="1" customWidth="1"/>
    <col min="2" max="2" width="53.875" style="1" customWidth="1"/>
    <col min="3" max="3" width="13.00390625" style="1" customWidth="1"/>
    <col min="4" max="4" width="28.125" style="1" customWidth="1"/>
    <col min="5" max="5" width="29.625" style="1" customWidth="1"/>
    <col min="6" max="6" width="37.50390625" style="1" customWidth="1"/>
    <col min="7" max="7" width="25.50390625" style="1" customWidth="1"/>
    <col min="8" max="8" width="4.625" style="1" customWidth="1"/>
    <col min="9" max="9" width="4.375" style="1" customWidth="1"/>
    <col min="10" max="11" width="3.375" style="1" customWidth="1"/>
    <col min="12" max="12" width="4.125" style="1" customWidth="1"/>
    <col min="13" max="15" width="5.75390625" style="1" customWidth="1"/>
    <col min="16" max="16" width="3.875" style="1" customWidth="1"/>
    <col min="17" max="17" width="4.50390625" style="1" customWidth="1"/>
    <col min="18" max="18" width="3.875" style="1" customWidth="1"/>
    <col min="19" max="19" width="4.375" style="1" customWidth="1"/>
    <col min="20" max="22" width="5.75390625" style="1" customWidth="1"/>
    <col min="23" max="23" width="6.125" style="1" customWidth="1"/>
    <col min="24" max="24" width="5.75390625" style="1" customWidth="1"/>
    <col min="25" max="25" width="6.50390625" style="1" customWidth="1"/>
    <col min="26" max="26" width="3.50390625" style="1" customWidth="1"/>
    <col min="27" max="27" width="5.75390625" style="1" customWidth="1"/>
    <col min="28" max="28" width="16.125" style="1" customWidth="1"/>
    <col min="29" max="29" width="21.25390625" style="1" customWidth="1"/>
    <col min="30" max="30" width="12.625" style="1" customWidth="1"/>
    <col min="31" max="31" width="22.375" style="1" customWidth="1"/>
    <col min="32" max="32" width="10.875" style="1" customWidth="1"/>
    <col min="33" max="33" width="17.375" style="1" customWidth="1"/>
    <col min="34" max="35" width="4.125" style="1" customWidth="1"/>
    <col min="36" max="36" width="3.75390625" style="1" customWidth="1"/>
    <col min="37" max="37" width="3.875" style="1" customWidth="1"/>
    <col min="38" max="38" width="4.50390625" style="1" customWidth="1"/>
    <col min="39" max="39" width="5.00390625" style="1" customWidth="1"/>
    <col min="40" max="40" width="5.50390625" style="1" customWidth="1"/>
    <col min="41" max="41" width="5.75390625" style="1" customWidth="1"/>
    <col min="42" max="42" width="5.50390625" style="1" customWidth="1"/>
    <col min="43" max="44" width="5.00390625" style="1" customWidth="1"/>
    <col min="45" max="45" width="12.875" style="1" customWidth="1"/>
    <col min="46" max="55" width="5.00390625" style="1" customWidth="1"/>
    <col min="56" max="16384" width="9.00390625" style="1" customWidth="1"/>
  </cols>
  <sheetData>
    <row r="1" spans="7:13" ht="18.75" outlineLevel="1">
      <c r="G1" s="26" t="s">
        <v>36</v>
      </c>
      <c r="H1" s="2"/>
      <c r="I1" s="2"/>
      <c r="J1" s="2"/>
      <c r="K1" s="2"/>
      <c r="L1" s="2"/>
      <c r="M1" s="2"/>
    </row>
    <row r="2" spans="7:13" ht="18.75" outlineLevel="1">
      <c r="G2" s="15" t="s">
        <v>537</v>
      </c>
      <c r="H2" s="2"/>
      <c r="I2" s="2"/>
      <c r="J2" s="2"/>
      <c r="K2" s="2"/>
      <c r="L2" s="2"/>
      <c r="M2" s="2"/>
    </row>
    <row r="3" spans="7:13" ht="18.75" outlineLevel="1">
      <c r="G3" s="15" t="s">
        <v>867</v>
      </c>
      <c r="H3" s="2"/>
      <c r="I3" s="2"/>
      <c r="J3" s="2"/>
      <c r="K3" s="2"/>
      <c r="L3" s="2"/>
      <c r="M3" s="2"/>
    </row>
    <row r="4" spans="1:13" ht="15.75" outlineLevel="1">
      <c r="A4" s="334" t="s">
        <v>100</v>
      </c>
      <c r="B4" s="334"/>
      <c r="C4" s="334"/>
      <c r="D4" s="334"/>
      <c r="E4" s="334"/>
      <c r="F4" s="334"/>
      <c r="G4" s="334"/>
      <c r="H4" s="2"/>
      <c r="I4" s="2"/>
      <c r="J4" s="2"/>
      <c r="K4" s="2"/>
      <c r="L4" s="2"/>
      <c r="M4" s="2"/>
    </row>
    <row r="5" spans="8:13" ht="15.75" outlineLevel="1">
      <c r="H5" s="2"/>
      <c r="I5" s="2"/>
      <c r="J5" s="2"/>
      <c r="K5" s="2"/>
      <c r="L5" s="2"/>
      <c r="M5" s="2"/>
    </row>
    <row r="6" spans="1:45" ht="15.75" outlineLevel="1">
      <c r="A6" s="331" t="s">
        <v>306</v>
      </c>
      <c r="B6" s="332"/>
      <c r="C6" s="332"/>
      <c r="D6" s="332"/>
      <c r="E6" s="332"/>
      <c r="F6" s="332"/>
      <c r="G6" s="332"/>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row>
    <row r="7" spans="1:45" ht="15.75" outlineLevel="1">
      <c r="A7" s="332"/>
      <c r="B7" s="332"/>
      <c r="C7" s="332"/>
      <c r="D7" s="332"/>
      <c r="E7" s="332"/>
      <c r="F7" s="332"/>
      <c r="G7" s="33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row>
    <row r="8" spans="1:45" ht="15.75" outlineLevel="1">
      <c r="A8" s="50"/>
      <c r="B8" s="50"/>
      <c r="C8" s="50"/>
      <c r="D8" s="50"/>
      <c r="E8" s="50"/>
      <c r="F8" s="50"/>
      <c r="G8" s="50"/>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row>
    <row r="9" spans="1:13" ht="15.75" outlineLevel="1">
      <c r="A9" s="293" t="s">
        <v>515</v>
      </c>
      <c r="B9" s="293"/>
      <c r="C9" s="293"/>
      <c r="D9" s="293"/>
      <c r="E9" s="293"/>
      <c r="F9" s="293"/>
      <c r="G9" s="293"/>
      <c r="H9" s="2"/>
      <c r="I9" s="2"/>
      <c r="J9" s="2"/>
      <c r="K9" s="2"/>
      <c r="L9" s="2"/>
      <c r="M9" s="2"/>
    </row>
    <row r="10" spans="1:13" ht="15.75" outlineLevel="1">
      <c r="A10" s="98"/>
      <c r="B10" s="98"/>
      <c r="C10" s="98"/>
      <c r="D10" s="98"/>
      <c r="E10" s="98"/>
      <c r="F10" s="98"/>
      <c r="G10" s="98"/>
      <c r="H10" s="2"/>
      <c r="I10" s="2"/>
      <c r="J10" s="2"/>
      <c r="K10" s="2"/>
      <c r="L10" s="2"/>
      <c r="M10" s="2"/>
    </row>
    <row r="11" spans="1:45" ht="16.5" customHeight="1" outlineLevel="1">
      <c r="A11" s="293" t="s">
        <v>672</v>
      </c>
      <c r="B11" s="293"/>
      <c r="C11" s="293"/>
      <c r="D11" s="293"/>
      <c r="E11" s="293"/>
      <c r="F11" s="293"/>
      <c r="G11" s="293"/>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row>
    <row r="12" spans="1:45" ht="16.5" customHeight="1" outlineLevel="1">
      <c r="A12" s="293" t="s">
        <v>673</v>
      </c>
      <c r="B12" s="293"/>
      <c r="C12" s="293"/>
      <c r="D12" s="293"/>
      <c r="E12" s="293"/>
      <c r="F12" s="293"/>
      <c r="G12" s="293"/>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row>
    <row r="13" spans="1:45" ht="18" customHeight="1" outlineLevel="1">
      <c r="A13" s="335"/>
      <c r="B13" s="335"/>
      <c r="C13" s="335"/>
      <c r="D13" s="335"/>
      <c r="E13" s="335"/>
      <c r="F13" s="335"/>
      <c r="G13" s="33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row>
    <row r="14" spans="1:37" ht="15.75" outlineLevel="1">
      <c r="A14" s="311"/>
      <c r="B14" s="311"/>
      <c r="C14" s="311"/>
      <c r="D14" s="311"/>
      <c r="E14" s="311"/>
      <c r="F14" s="311"/>
      <c r="G14" s="13"/>
      <c r="H14" s="13"/>
      <c r="I14" s="13"/>
      <c r="J14" s="13"/>
      <c r="K14" s="13"/>
      <c r="L14" s="13"/>
      <c r="M14" s="13"/>
      <c r="N14" s="13"/>
      <c r="O14" s="13"/>
      <c r="P14" s="2"/>
      <c r="Q14" s="2"/>
      <c r="R14" s="2"/>
      <c r="S14" s="2"/>
      <c r="T14" s="2"/>
      <c r="U14" s="2"/>
      <c r="V14" s="2"/>
      <c r="W14" s="2"/>
      <c r="X14" s="2"/>
      <c r="Y14" s="2"/>
      <c r="Z14" s="2"/>
      <c r="AA14" s="2"/>
      <c r="AB14" s="2"/>
      <c r="AC14" s="2"/>
      <c r="AD14" s="2"/>
      <c r="AE14" s="2"/>
      <c r="AF14" s="2"/>
      <c r="AG14" s="2"/>
      <c r="AH14" s="2"/>
      <c r="AI14" s="2"/>
      <c r="AJ14" s="2"/>
      <c r="AK14" s="2"/>
    </row>
    <row r="15" spans="1:37" ht="53.25" customHeight="1">
      <c r="A15" s="308" t="s">
        <v>727</v>
      </c>
      <c r="B15" s="300" t="s">
        <v>567</v>
      </c>
      <c r="C15" s="300" t="s">
        <v>1</v>
      </c>
      <c r="D15" s="319" t="s">
        <v>708</v>
      </c>
      <c r="E15" s="320"/>
      <c r="F15" s="320"/>
      <c r="G15" s="288" t="s">
        <v>559</v>
      </c>
      <c r="H15" s="3"/>
      <c r="I15" s="3"/>
      <c r="J15" s="3"/>
      <c r="K15" s="3"/>
      <c r="L15" s="3"/>
      <c r="M15" s="3"/>
      <c r="N15" s="3"/>
      <c r="O15" s="3"/>
      <c r="P15" s="2"/>
      <c r="Q15" s="2"/>
      <c r="R15" s="2"/>
      <c r="S15" s="2"/>
      <c r="T15" s="2"/>
      <c r="U15" s="2"/>
      <c r="V15" s="2"/>
      <c r="W15" s="2"/>
      <c r="X15" s="2"/>
      <c r="Y15" s="2"/>
      <c r="Z15" s="2"/>
      <c r="AA15" s="2"/>
      <c r="AB15" s="2"/>
      <c r="AC15" s="2"/>
      <c r="AD15" s="2"/>
      <c r="AE15" s="2"/>
      <c r="AF15" s="2"/>
      <c r="AG15" s="2"/>
      <c r="AH15" s="2"/>
      <c r="AI15" s="2"/>
      <c r="AJ15" s="2"/>
      <c r="AK15" s="2"/>
    </row>
    <row r="16" spans="1:37" ht="31.5" customHeight="1">
      <c r="A16" s="309"/>
      <c r="B16" s="300"/>
      <c r="C16" s="300"/>
      <c r="D16" s="324"/>
      <c r="E16" s="325"/>
      <c r="F16" s="325"/>
      <c r="G16" s="288"/>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36" customHeight="1">
      <c r="A17" s="309"/>
      <c r="B17" s="300"/>
      <c r="C17" s="300"/>
      <c r="D17" s="300" t="s">
        <v>818</v>
      </c>
      <c r="E17" s="300"/>
      <c r="F17" s="116" t="s">
        <v>821</v>
      </c>
      <c r="G17" s="288"/>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52.5" customHeight="1">
      <c r="A18" s="310"/>
      <c r="B18" s="300"/>
      <c r="C18" s="300"/>
      <c r="D18" s="116" t="s">
        <v>819</v>
      </c>
      <c r="E18" s="116" t="s">
        <v>820</v>
      </c>
      <c r="F18" s="116" t="s">
        <v>822</v>
      </c>
      <c r="G18" s="288"/>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5.75">
      <c r="A19" s="82">
        <v>1</v>
      </c>
      <c r="B19" s="82">
        <v>2</v>
      </c>
      <c r="C19" s="82">
        <v>3</v>
      </c>
      <c r="D19" s="93" t="s">
        <v>650</v>
      </c>
      <c r="E19" s="93" t="s">
        <v>651</v>
      </c>
      <c r="F19" s="93" t="s">
        <v>735</v>
      </c>
      <c r="G19" s="93" t="s">
        <v>641</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7" ht="39.75" customHeight="1">
      <c r="A20" s="153" t="s">
        <v>465</v>
      </c>
      <c r="B20" s="154" t="s">
        <v>466</v>
      </c>
      <c r="C20" s="187"/>
      <c r="D20" s="187"/>
      <c r="E20" s="187"/>
      <c r="F20" s="187"/>
      <c r="G20" s="187"/>
    </row>
    <row r="21" spans="1:7" ht="39.75" customHeight="1">
      <c r="A21" s="155" t="s">
        <v>467</v>
      </c>
      <c r="B21" s="156" t="s">
        <v>468</v>
      </c>
      <c r="C21" s="182"/>
      <c r="D21" s="182"/>
      <c r="E21" s="182"/>
      <c r="F21" s="182"/>
      <c r="G21" s="182"/>
    </row>
    <row r="22" spans="1:7" ht="39.75" customHeight="1">
      <c r="A22" s="158" t="s">
        <v>469</v>
      </c>
      <c r="B22" s="159" t="s">
        <v>470</v>
      </c>
      <c r="C22" s="180"/>
      <c r="D22" s="180">
        <v>162.33</v>
      </c>
      <c r="E22" s="180">
        <v>111.85</v>
      </c>
      <c r="F22" s="180"/>
      <c r="G22" s="180"/>
    </row>
    <row r="23" spans="1:7" ht="54.75" customHeight="1">
      <c r="A23" s="161" t="s">
        <v>471</v>
      </c>
      <c r="B23" s="162" t="s">
        <v>472</v>
      </c>
      <c r="C23" s="188"/>
      <c r="D23" s="188"/>
      <c r="E23" s="188"/>
      <c r="F23" s="188"/>
      <c r="G23" s="188"/>
    </row>
    <row r="24" spans="1:7" ht="39.75" customHeight="1">
      <c r="A24" s="164" t="s">
        <v>473</v>
      </c>
      <c r="B24" s="165" t="s">
        <v>474</v>
      </c>
      <c r="C24" s="189"/>
      <c r="D24" s="189"/>
      <c r="E24" s="189"/>
      <c r="F24" s="189"/>
      <c r="G24" s="189"/>
    </row>
    <row r="25" spans="1:7" ht="39.75" customHeight="1">
      <c r="A25" s="170" t="s">
        <v>475</v>
      </c>
      <c r="B25" s="171" t="s">
        <v>476</v>
      </c>
      <c r="C25" s="190"/>
      <c r="D25" s="190"/>
      <c r="E25" s="190"/>
      <c r="F25" s="190"/>
      <c r="G25" s="190"/>
    </row>
    <row r="26" spans="1:7" ht="39.75" customHeight="1">
      <c r="A26" s="167" t="s">
        <v>477</v>
      </c>
      <c r="B26" s="168" t="s">
        <v>481</v>
      </c>
      <c r="C26" s="186"/>
      <c r="D26" s="186"/>
      <c r="E26" s="186"/>
      <c r="F26" s="186">
        <v>75.39</v>
      </c>
      <c r="G26" s="186"/>
    </row>
    <row r="27" spans="1:7" ht="39.75" customHeight="1">
      <c r="A27" s="153"/>
      <c r="B27" s="154"/>
      <c r="C27" s="187"/>
      <c r="D27" s="187"/>
      <c r="E27" s="187"/>
      <c r="F27" s="187"/>
      <c r="G27" s="187"/>
    </row>
    <row r="28" spans="1:7" ht="39.75" customHeight="1">
      <c r="A28" s="153" t="s">
        <v>326</v>
      </c>
      <c r="B28" s="154" t="s">
        <v>358</v>
      </c>
      <c r="C28" s="187"/>
      <c r="D28" s="187"/>
      <c r="E28" s="187"/>
      <c r="F28" s="187"/>
      <c r="G28" s="187"/>
    </row>
    <row r="29" spans="1:7" ht="39.75" customHeight="1">
      <c r="A29" s="153" t="s">
        <v>327</v>
      </c>
      <c r="B29" s="154" t="s">
        <v>482</v>
      </c>
      <c r="C29" s="187"/>
      <c r="D29" s="187"/>
      <c r="E29" s="187"/>
      <c r="F29" s="187"/>
      <c r="G29" s="187"/>
    </row>
    <row r="30" spans="1:7" ht="39.75" customHeight="1">
      <c r="A30" s="153" t="s">
        <v>329</v>
      </c>
      <c r="B30" s="154" t="s">
        <v>483</v>
      </c>
      <c r="C30" s="187"/>
      <c r="D30" s="187"/>
      <c r="E30" s="187"/>
      <c r="F30" s="187"/>
      <c r="G30" s="187"/>
    </row>
    <row r="31" spans="1:7" ht="51" customHeight="1" hidden="1" outlineLevel="1">
      <c r="A31" s="153" t="s">
        <v>359</v>
      </c>
      <c r="B31" s="154" t="s">
        <v>484</v>
      </c>
      <c r="C31" s="187"/>
      <c r="D31" s="187"/>
      <c r="E31" s="187"/>
      <c r="F31" s="187"/>
      <c r="G31" s="187"/>
    </row>
    <row r="32" spans="1:7" ht="51.75" customHeight="1" hidden="1" outlineLevel="1">
      <c r="A32" s="153" t="s">
        <v>360</v>
      </c>
      <c r="B32" s="154" t="s">
        <v>485</v>
      </c>
      <c r="C32" s="187"/>
      <c r="D32" s="187"/>
      <c r="E32" s="187"/>
      <c r="F32" s="187"/>
      <c r="G32" s="187"/>
    </row>
    <row r="33" spans="1:7" ht="51" customHeight="1" hidden="1" outlineLevel="1">
      <c r="A33" s="153" t="s">
        <v>361</v>
      </c>
      <c r="B33" s="154" t="s">
        <v>486</v>
      </c>
      <c r="C33" s="187"/>
      <c r="D33" s="187"/>
      <c r="E33" s="187"/>
      <c r="F33" s="187"/>
      <c r="G33" s="187"/>
    </row>
    <row r="34" spans="1:7" ht="39.75" customHeight="1" hidden="1" outlineLevel="1">
      <c r="A34" s="155" t="s">
        <v>361</v>
      </c>
      <c r="B34" s="156" t="s">
        <v>487</v>
      </c>
      <c r="C34" s="182"/>
      <c r="D34" s="182"/>
      <c r="E34" s="182"/>
      <c r="F34" s="182"/>
      <c r="G34" s="182"/>
    </row>
    <row r="35" spans="1:7" ht="39.75" customHeight="1" hidden="1" outlineLevel="1">
      <c r="A35" s="155" t="s">
        <v>361</v>
      </c>
      <c r="B35" s="156" t="s">
        <v>487</v>
      </c>
      <c r="C35" s="182"/>
      <c r="D35" s="182"/>
      <c r="E35" s="182"/>
      <c r="F35" s="182"/>
      <c r="G35" s="182"/>
    </row>
    <row r="36" spans="1:7" ht="39.75" customHeight="1" hidden="1" outlineLevel="1">
      <c r="A36" s="155" t="s">
        <v>536</v>
      </c>
      <c r="B36" s="156" t="s">
        <v>536</v>
      </c>
      <c r="C36" s="182"/>
      <c r="D36" s="182"/>
      <c r="E36" s="182"/>
      <c r="F36" s="182"/>
      <c r="G36" s="182"/>
    </row>
    <row r="37" spans="1:7" ht="39.75" customHeight="1" collapsed="1">
      <c r="A37" s="153" t="s">
        <v>330</v>
      </c>
      <c r="B37" s="154" t="s">
        <v>488</v>
      </c>
      <c r="C37" s="187"/>
      <c r="D37" s="187"/>
      <c r="E37" s="187"/>
      <c r="F37" s="187"/>
      <c r="G37" s="187"/>
    </row>
    <row r="38" spans="1:7" ht="39.75" customHeight="1" hidden="1" outlineLevel="1">
      <c r="A38" s="153" t="s">
        <v>363</v>
      </c>
      <c r="B38" s="154" t="s">
        <v>489</v>
      </c>
      <c r="C38" s="187"/>
      <c r="D38" s="187"/>
      <c r="E38" s="187"/>
      <c r="F38" s="187"/>
      <c r="G38" s="187"/>
    </row>
    <row r="39" spans="1:7" ht="39.75" customHeight="1" hidden="1" outlineLevel="1">
      <c r="A39" s="155" t="s">
        <v>363</v>
      </c>
      <c r="B39" s="156" t="s">
        <v>487</v>
      </c>
      <c r="C39" s="182"/>
      <c r="D39" s="182"/>
      <c r="E39" s="182"/>
      <c r="F39" s="182"/>
      <c r="G39" s="182"/>
    </row>
    <row r="40" spans="1:7" ht="39.75" customHeight="1" hidden="1" outlineLevel="1">
      <c r="A40" s="155" t="s">
        <v>363</v>
      </c>
      <c r="B40" s="156" t="s">
        <v>487</v>
      </c>
      <c r="C40" s="182"/>
      <c r="D40" s="182"/>
      <c r="E40" s="182"/>
      <c r="F40" s="182"/>
      <c r="G40" s="182"/>
    </row>
    <row r="41" spans="1:7" ht="39.75" customHeight="1" hidden="1" outlineLevel="1">
      <c r="A41" s="155" t="s">
        <v>536</v>
      </c>
      <c r="B41" s="156" t="s">
        <v>536</v>
      </c>
      <c r="C41" s="182"/>
      <c r="D41" s="182"/>
      <c r="E41" s="182"/>
      <c r="F41" s="182"/>
      <c r="G41" s="182"/>
    </row>
    <row r="42" spans="1:7" ht="39.75" customHeight="1" hidden="1" outlineLevel="1">
      <c r="A42" s="153" t="s">
        <v>364</v>
      </c>
      <c r="B42" s="154" t="s">
        <v>490</v>
      </c>
      <c r="C42" s="187"/>
      <c r="D42" s="187"/>
      <c r="E42" s="187"/>
      <c r="F42" s="187"/>
      <c r="G42" s="187"/>
    </row>
    <row r="43" spans="1:7" ht="39.75" customHeight="1" hidden="1" outlineLevel="1">
      <c r="A43" s="155" t="s">
        <v>364</v>
      </c>
      <c r="B43" s="156" t="s">
        <v>487</v>
      </c>
      <c r="C43" s="182"/>
      <c r="D43" s="182"/>
      <c r="E43" s="182"/>
      <c r="F43" s="182"/>
      <c r="G43" s="182"/>
    </row>
    <row r="44" spans="1:7" ht="39.75" customHeight="1" hidden="1" outlineLevel="1">
      <c r="A44" s="155" t="s">
        <v>364</v>
      </c>
      <c r="B44" s="156" t="s">
        <v>487</v>
      </c>
      <c r="C44" s="182"/>
      <c r="D44" s="182"/>
      <c r="E44" s="182"/>
      <c r="F44" s="182"/>
      <c r="G44" s="182"/>
    </row>
    <row r="45" spans="1:7" ht="39.75" customHeight="1" hidden="1" outlineLevel="1">
      <c r="A45" s="155" t="s">
        <v>536</v>
      </c>
      <c r="B45" s="156" t="s">
        <v>536</v>
      </c>
      <c r="C45" s="182"/>
      <c r="D45" s="182"/>
      <c r="E45" s="182"/>
      <c r="F45" s="182"/>
      <c r="G45" s="182"/>
    </row>
    <row r="46" spans="1:7" ht="39.75" customHeight="1" collapsed="1">
      <c r="A46" s="153" t="s">
        <v>331</v>
      </c>
      <c r="B46" s="154" t="s">
        <v>491</v>
      </c>
      <c r="C46" s="187"/>
      <c r="D46" s="187"/>
      <c r="E46" s="187"/>
      <c r="F46" s="187"/>
      <c r="G46" s="187"/>
    </row>
    <row r="47" spans="1:7" ht="39.75" customHeight="1" hidden="1" outlineLevel="1">
      <c r="A47" s="153" t="s">
        <v>367</v>
      </c>
      <c r="B47" s="154" t="s">
        <v>492</v>
      </c>
      <c r="C47" s="187"/>
      <c r="D47" s="187"/>
      <c r="E47" s="187"/>
      <c r="F47" s="187"/>
      <c r="G47" s="187"/>
    </row>
    <row r="48" spans="1:7" ht="39.75" customHeight="1" hidden="1" outlineLevel="1">
      <c r="A48" s="153" t="s">
        <v>367</v>
      </c>
      <c r="B48" s="154" t="s">
        <v>493</v>
      </c>
      <c r="C48" s="187"/>
      <c r="D48" s="187"/>
      <c r="E48" s="187"/>
      <c r="F48" s="187"/>
      <c r="G48" s="187"/>
    </row>
    <row r="49" spans="1:7" ht="39.75" customHeight="1" hidden="1" outlineLevel="1">
      <c r="A49" s="155" t="s">
        <v>367</v>
      </c>
      <c r="B49" s="156" t="s">
        <v>487</v>
      </c>
      <c r="C49" s="182"/>
      <c r="D49" s="182"/>
      <c r="E49" s="182"/>
      <c r="F49" s="182"/>
      <c r="G49" s="182"/>
    </row>
    <row r="50" spans="1:7" ht="39.75" customHeight="1" hidden="1" outlineLevel="1">
      <c r="A50" s="155" t="s">
        <v>367</v>
      </c>
      <c r="B50" s="156" t="s">
        <v>487</v>
      </c>
      <c r="C50" s="182"/>
      <c r="D50" s="182"/>
      <c r="E50" s="182"/>
      <c r="F50" s="182"/>
      <c r="G50" s="182"/>
    </row>
    <row r="51" spans="1:7" ht="39.75" customHeight="1" hidden="1" outlineLevel="1">
      <c r="A51" s="155" t="s">
        <v>536</v>
      </c>
      <c r="B51" s="156" t="s">
        <v>536</v>
      </c>
      <c r="C51" s="182"/>
      <c r="D51" s="182"/>
      <c r="E51" s="182"/>
      <c r="F51" s="182"/>
      <c r="G51" s="182"/>
    </row>
    <row r="52" spans="1:7" ht="39.75" customHeight="1" hidden="1" outlineLevel="1">
      <c r="A52" s="153" t="s">
        <v>367</v>
      </c>
      <c r="B52" s="154" t="s">
        <v>494</v>
      </c>
      <c r="C52" s="187"/>
      <c r="D52" s="187"/>
      <c r="E52" s="187"/>
      <c r="F52" s="187"/>
      <c r="G52" s="187"/>
    </row>
    <row r="53" spans="1:7" ht="39.75" customHeight="1" hidden="1" outlineLevel="1">
      <c r="A53" s="155" t="s">
        <v>367</v>
      </c>
      <c r="B53" s="156" t="s">
        <v>487</v>
      </c>
      <c r="C53" s="182"/>
      <c r="D53" s="182"/>
      <c r="E53" s="182"/>
      <c r="F53" s="182"/>
      <c r="G53" s="182"/>
    </row>
    <row r="54" spans="1:7" ht="39.75" customHeight="1" hidden="1" outlineLevel="1">
      <c r="A54" s="155" t="s">
        <v>367</v>
      </c>
      <c r="B54" s="156" t="s">
        <v>487</v>
      </c>
      <c r="C54" s="182"/>
      <c r="D54" s="182"/>
      <c r="E54" s="182"/>
      <c r="F54" s="182"/>
      <c r="G54" s="182"/>
    </row>
    <row r="55" spans="1:7" ht="39.75" customHeight="1" hidden="1" outlineLevel="1">
      <c r="A55" s="155" t="s">
        <v>536</v>
      </c>
      <c r="B55" s="156" t="s">
        <v>536</v>
      </c>
      <c r="C55" s="182"/>
      <c r="D55" s="182"/>
      <c r="E55" s="182"/>
      <c r="F55" s="182"/>
      <c r="G55" s="182"/>
    </row>
    <row r="56" spans="1:7" ht="39.75" customHeight="1" hidden="1" outlineLevel="1">
      <c r="A56" s="153" t="s">
        <v>367</v>
      </c>
      <c r="B56" s="154" t="s">
        <v>495</v>
      </c>
      <c r="C56" s="187"/>
      <c r="D56" s="187"/>
      <c r="E56" s="187"/>
      <c r="F56" s="187"/>
      <c r="G56" s="187"/>
    </row>
    <row r="57" spans="1:7" ht="39.75" customHeight="1" hidden="1" outlineLevel="1">
      <c r="A57" s="155" t="s">
        <v>367</v>
      </c>
      <c r="B57" s="156" t="s">
        <v>487</v>
      </c>
      <c r="C57" s="182"/>
      <c r="D57" s="182"/>
      <c r="E57" s="182"/>
      <c r="F57" s="182"/>
      <c r="G57" s="182"/>
    </row>
    <row r="58" spans="1:7" ht="39.75" customHeight="1" hidden="1" outlineLevel="1">
      <c r="A58" s="155" t="s">
        <v>367</v>
      </c>
      <c r="B58" s="156" t="s">
        <v>487</v>
      </c>
      <c r="C58" s="182"/>
      <c r="D58" s="182"/>
      <c r="E58" s="182"/>
      <c r="F58" s="182"/>
      <c r="G58" s="182"/>
    </row>
    <row r="59" spans="1:7" ht="39.75" customHeight="1" hidden="1" outlineLevel="1">
      <c r="A59" s="155" t="s">
        <v>536</v>
      </c>
      <c r="B59" s="156" t="s">
        <v>536</v>
      </c>
      <c r="C59" s="182"/>
      <c r="D59" s="182"/>
      <c r="E59" s="182"/>
      <c r="F59" s="182"/>
      <c r="G59" s="182"/>
    </row>
    <row r="60" spans="1:7" ht="71.25" customHeight="1" collapsed="1">
      <c r="A60" s="153" t="s">
        <v>332</v>
      </c>
      <c r="B60" s="154" t="s">
        <v>496</v>
      </c>
      <c r="C60" s="187"/>
      <c r="D60" s="187"/>
      <c r="E60" s="187"/>
      <c r="F60" s="187"/>
      <c r="G60" s="187"/>
    </row>
    <row r="61" spans="1:7" ht="53.25" customHeight="1">
      <c r="A61" s="153" t="s">
        <v>371</v>
      </c>
      <c r="B61" s="154" t="s">
        <v>497</v>
      </c>
      <c r="C61" s="187"/>
      <c r="D61" s="187"/>
      <c r="E61" s="187"/>
      <c r="F61" s="187"/>
      <c r="G61" s="187"/>
    </row>
    <row r="62" spans="1:7" ht="39.75" customHeight="1">
      <c r="A62" s="155" t="s">
        <v>371</v>
      </c>
      <c r="B62" s="156" t="s">
        <v>275</v>
      </c>
      <c r="C62" s="182" t="s">
        <v>776</v>
      </c>
      <c r="D62" s="182"/>
      <c r="E62" s="182"/>
      <c r="F62" s="182"/>
      <c r="G62" s="182" t="s">
        <v>823</v>
      </c>
    </row>
    <row r="63" spans="1:7" ht="39.75" customHeight="1">
      <c r="A63" s="155" t="s">
        <v>371</v>
      </c>
      <c r="B63" s="156" t="s">
        <v>276</v>
      </c>
      <c r="C63" s="182" t="s">
        <v>777</v>
      </c>
      <c r="D63" s="182"/>
      <c r="E63" s="182"/>
      <c r="F63" s="182"/>
      <c r="G63" s="182" t="s">
        <v>823</v>
      </c>
    </row>
    <row r="64" spans="1:7" ht="39.75" customHeight="1">
      <c r="A64" s="155" t="s">
        <v>371</v>
      </c>
      <c r="B64" s="156" t="s">
        <v>278</v>
      </c>
      <c r="C64" s="182" t="s">
        <v>778</v>
      </c>
      <c r="D64" s="182"/>
      <c r="E64" s="182"/>
      <c r="F64" s="182"/>
      <c r="G64" s="182" t="s">
        <v>823</v>
      </c>
    </row>
    <row r="65" spans="1:7" ht="39.75" customHeight="1">
      <c r="A65" s="155" t="s">
        <v>371</v>
      </c>
      <c r="B65" s="156" t="s">
        <v>277</v>
      </c>
      <c r="C65" s="182" t="s">
        <v>779</v>
      </c>
      <c r="D65" s="182"/>
      <c r="E65" s="182"/>
      <c r="F65" s="182"/>
      <c r="G65" s="182" t="s">
        <v>823</v>
      </c>
    </row>
    <row r="66" spans="1:7" ht="39.75" customHeight="1">
      <c r="A66" s="155" t="s">
        <v>371</v>
      </c>
      <c r="B66" s="156" t="s">
        <v>801</v>
      </c>
      <c r="C66" s="182" t="s">
        <v>803</v>
      </c>
      <c r="D66" s="182"/>
      <c r="E66" s="182"/>
      <c r="F66" s="182"/>
      <c r="G66" s="182" t="s">
        <v>823</v>
      </c>
    </row>
    <row r="67" spans="1:7" ht="39.75" customHeight="1">
      <c r="A67" s="155" t="s">
        <v>371</v>
      </c>
      <c r="B67" s="156" t="s">
        <v>804</v>
      </c>
      <c r="C67" s="182" t="s">
        <v>802</v>
      </c>
      <c r="D67" s="182"/>
      <c r="E67" s="182"/>
      <c r="F67" s="182"/>
      <c r="G67" s="182" t="s">
        <v>823</v>
      </c>
    </row>
    <row r="68" spans="1:7" ht="73.5" customHeight="1">
      <c r="A68" s="153" t="s">
        <v>372</v>
      </c>
      <c r="B68" s="154" t="s">
        <v>498</v>
      </c>
      <c r="C68" s="187"/>
      <c r="D68" s="187"/>
      <c r="E68" s="187"/>
      <c r="F68" s="187"/>
      <c r="G68" s="187"/>
    </row>
    <row r="69" spans="1:7" ht="39.75" customHeight="1">
      <c r="A69" s="155" t="s">
        <v>372</v>
      </c>
      <c r="B69" s="156" t="s">
        <v>280</v>
      </c>
      <c r="C69" s="182" t="s">
        <v>780</v>
      </c>
      <c r="D69" s="182"/>
      <c r="E69" s="182"/>
      <c r="F69" s="182"/>
      <c r="G69" s="182" t="s">
        <v>823</v>
      </c>
    </row>
    <row r="70" spans="1:7" ht="39.75" customHeight="1">
      <c r="A70" s="153" t="s">
        <v>328</v>
      </c>
      <c r="B70" s="154" t="s">
        <v>499</v>
      </c>
      <c r="C70" s="187"/>
      <c r="D70" s="187"/>
      <c r="E70" s="187"/>
      <c r="F70" s="187"/>
      <c r="G70" s="187"/>
    </row>
    <row r="71" spans="1:7" ht="54.75" customHeight="1">
      <c r="A71" s="153" t="s">
        <v>333</v>
      </c>
      <c r="B71" s="154" t="s">
        <v>500</v>
      </c>
      <c r="C71" s="187"/>
      <c r="D71" s="187"/>
      <c r="E71" s="187"/>
      <c r="F71" s="187"/>
      <c r="G71" s="187"/>
    </row>
    <row r="72" spans="1:7" ht="49.5" customHeight="1">
      <c r="A72" s="153" t="s">
        <v>382</v>
      </c>
      <c r="B72" s="154" t="s">
        <v>501</v>
      </c>
      <c r="C72" s="187"/>
      <c r="D72" s="187"/>
      <c r="E72" s="187"/>
      <c r="F72" s="187"/>
      <c r="G72" s="187"/>
    </row>
    <row r="73" spans="1:7" ht="39.75" customHeight="1">
      <c r="A73" s="158" t="s">
        <v>382</v>
      </c>
      <c r="B73" s="159" t="s">
        <v>281</v>
      </c>
      <c r="C73" s="180" t="s">
        <v>781</v>
      </c>
      <c r="D73" s="180"/>
      <c r="E73" s="180"/>
      <c r="F73" s="180"/>
      <c r="G73" s="180" t="s">
        <v>823</v>
      </c>
    </row>
    <row r="74" spans="1:7" ht="54.75" customHeight="1">
      <c r="A74" s="153" t="s">
        <v>383</v>
      </c>
      <c r="B74" s="154" t="s">
        <v>502</v>
      </c>
      <c r="C74" s="187"/>
      <c r="D74" s="187"/>
      <c r="E74" s="187"/>
      <c r="F74" s="187"/>
      <c r="G74" s="187"/>
    </row>
    <row r="75" spans="1:7" ht="39.75" customHeight="1">
      <c r="A75" s="158" t="s">
        <v>383</v>
      </c>
      <c r="B75" s="159" t="s">
        <v>283</v>
      </c>
      <c r="C75" s="180" t="s">
        <v>782</v>
      </c>
      <c r="D75" s="180"/>
      <c r="E75" s="180"/>
      <c r="F75" s="180"/>
      <c r="G75" s="180" t="s">
        <v>823</v>
      </c>
    </row>
    <row r="76" spans="1:7" ht="39.75" customHeight="1">
      <c r="A76" s="158" t="s">
        <v>383</v>
      </c>
      <c r="B76" s="159" t="s">
        <v>284</v>
      </c>
      <c r="C76" s="180" t="s">
        <v>783</v>
      </c>
      <c r="D76" s="180"/>
      <c r="E76" s="180"/>
      <c r="F76" s="180"/>
      <c r="G76" s="180" t="s">
        <v>823</v>
      </c>
    </row>
    <row r="77" spans="1:7" ht="39.75" customHeight="1">
      <c r="A77" s="158" t="s">
        <v>383</v>
      </c>
      <c r="B77" s="159" t="s">
        <v>285</v>
      </c>
      <c r="C77" s="180" t="s">
        <v>784</v>
      </c>
      <c r="D77" s="180"/>
      <c r="E77" s="180"/>
      <c r="F77" s="180"/>
      <c r="G77" s="180" t="s">
        <v>823</v>
      </c>
    </row>
    <row r="78" spans="1:7" ht="39.75" customHeight="1">
      <c r="A78" s="158" t="s">
        <v>383</v>
      </c>
      <c r="B78" s="159" t="s">
        <v>286</v>
      </c>
      <c r="C78" s="180" t="s">
        <v>785</v>
      </c>
      <c r="D78" s="180"/>
      <c r="E78" s="180"/>
      <c r="F78" s="180"/>
      <c r="G78" s="180" t="s">
        <v>823</v>
      </c>
    </row>
    <row r="79" spans="1:7" ht="39.75" customHeight="1">
      <c r="A79" s="158" t="s">
        <v>383</v>
      </c>
      <c r="B79" s="159" t="s">
        <v>287</v>
      </c>
      <c r="C79" s="180" t="s">
        <v>786</v>
      </c>
      <c r="D79" s="180"/>
      <c r="E79" s="180"/>
      <c r="F79" s="180"/>
      <c r="G79" s="180" t="s">
        <v>823</v>
      </c>
    </row>
    <row r="80" spans="1:7" ht="39.75" customHeight="1">
      <c r="A80" s="158" t="s">
        <v>383</v>
      </c>
      <c r="B80" s="159" t="s">
        <v>288</v>
      </c>
      <c r="C80" s="180" t="s">
        <v>787</v>
      </c>
      <c r="D80" s="180">
        <f>64.93+64.93+32.47</f>
        <v>162.33</v>
      </c>
      <c r="E80" s="180"/>
      <c r="F80" s="180"/>
      <c r="G80" s="180"/>
    </row>
    <row r="81" spans="1:7" ht="39.75" customHeight="1">
      <c r="A81" s="158" t="s">
        <v>383</v>
      </c>
      <c r="B81" s="159" t="s">
        <v>289</v>
      </c>
      <c r="C81" s="180" t="s">
        <v>788</v>
      </c>
      <c r="D81" s="180"/>
      <c r="E81" s="180">
        <f>55.88+55.97</f>
        <v>111.85</v>
      </c>
      <c r="F81" s="180"/>
      <c r="G81" s="180"/>
    </row>
    <row r="82" spans="1:7" ht="54.75" customHeight="1">
      <c r="A82" s="153" t="s">
        <v>334</v>
      </c>
      <c r="B82" s="154" t="s">
        <v>503</v>
      </c>
      <c r="C82" s="187"/>
      <c r="D82" s="187"/>
      <c r="E82" s="187"/>
      <c r="F82" s="187"/>
      <c r="G82" s="187"/>
    </row>
    <row r="83" spans="1:7" ht="39.75" customHeight="1">
      <c r="A83" s="153" t="s">
        <v>386</v>
      </c>
      <c r="B83" s="154" t="s">
        <v>504</v>
      </c>
      <c r="C83" s="187"/>
      <c r="D83" s="187"/>
      <c r="E83" s="187"/>
      <c r="F83" s="187"/>
      <c r="G83" s="187"/>
    </row>
    <row r="84" spans="1:7" ht="39.75" customHeight="1">
      <c r="A84" s="158" t="s">
        <v>386</v>
      </c>
      <c r="B84" s="159" t="s">
        <v>279</v>
      </c>
      <c r="C84" s="180" t="s">
        <v>789</v>
      </c>
      <c r="D84" s="180"/>
      <c r="E84" s="180"/>
      <c r="F84" s="180"/>
      <c r="G84" s="180" t="s">
        <v>823</v>
      </c>
    </row>
    <row r="85" spans="1:7" ht="39.75" customHeight="1" hidden="1" outlineLevel="1">
      <c r="A85" s="153" t="s">
        <v>387</v>
      </c>
      <c r="B85" s="154" t="s">
        <v>505</v>
      </c>
      <c r="C85" s="187"/>
      <c r="D85" s="187"/>
      <c r="E85" s="187"/>
      <c r="F85" s="187"/>
      <c r="G85" s="187"/>
    </row>
    <row r="86" spans="1:7" ht="39.75" customHeight="1" hidden="1" outlineLevel="1">
      <c r="A86" s="158" t="s">
        <v>387</v>
      </c>
      <c r="B86" s="159" t="s">
        <v>487</v>
      </c>
      <c r="C86" s="180"/>
      <c r="D86" s="180"/>
      <c r="E86" s="180"/>
      <c r="F86" s="180"/>
      <c r="G86" s="180"/>
    </row>
    <row r="87" spans="1:7" ht="39.75" customHeight="1" hidden="1" outlineLevel="1">
      <c r="A87" s="158" t="s">
        <v>387</v>
      </c>
      <c r="B87" s="159" t="s">
        <v>487</v>
      </c>
      <c r="C87" s="180"/>
      <c r="D87" s="180"/>
      <c r="E87" s="180"/>
      <c r="F87" s="180"/>
      <c r="G87" s="180"/>
    </row>
    <row r="88" spans="1:7" ht="39.75" customHeight="1" hidden="1" outlineLevel="1">
      <c r="A88" s="158" t="s">
        <v>536</v>
      </c>
      <c r="B88" s="159" t="s">
        <v>536</v>
      </c>
      <c r="C88" s="180"/>
      <c r="D88" s="180"/>
      <c r="E88" s="180"/>
      <c r="F88" s="180"/>
      <c r="G88" s="180"/>
    </row>
    <row r="89" spans="1:7" ht="39.75" customHeight="1" collapsed="1">
      <c r="A89" s="153" t="s">
        <v>335</v>
      </c>
      <c r="B89" s="154" t="s">
        <v>506</v>
      </c>
      <c r="C89" s="187"/>
      <c r="D89" s="187"/>
      <c r="E89" s="187"/>
      <c r="F89" s="187"/>
      <c r="G89" s="187"/>
    </row>
    <row r="90" spans="1:7" ht="39.75" customHeight="1" hidden="1" outlineLevel="1">
      <c r="A90" s="153" t="s">
        <v>390</v>
      </c>
      <c r="B90" s="154" t="s">
        <v>507</v>
      </c>
      <c r="C90" s="187"/>
      <c r="D90" s="187"/>
      <c r="E90" s="187"/>
      <c r="F90" s="187"/>
      <c r="G90" s="187"/>
    </row>
    <row r="91" spans="1:7" ht="39.75" customHeight="1" hidden="1" outlineLevel="1">
      <c r="A91" s="158" t="s">
        <v>390</v>
      </c>
      <c r="B91" s="159" t="s">
        <v>487</v>
      </c>
      <c r="C91" s="180"/>
      <c r="D91" s="180"/>
      <c r="E91" s="180"/>
      <c r="F91" s="180"/>
      <c r="G91" s="180"/>
    </row>
    <row r="92" spans="1:7" ht="39.75" customHeight="1" hidden="1" outlineLevel="1">
      <c r="A92" s="158" t="s">
        <v>390</v>
      </c>
      <c r="B92" s="159" t="s">
        <v>487</v>
      </c>
      <c r="C92" s="180"/>
      <c r="D92" s="180"/>
      <c r="E92" s="180"/>
      <c r="F92" s="180"/>
      <c r="G92" s="180"/>
    </row>
    <row r="93" spans="1:7" ht="39.75" customHeight="1" hidden="1" outlineLevel="1">
      <c r="A93" s="158" t="s">
        <v>536</v>
      </c>
      <c r="B93" s="159" t="s">
        <v>536</v>
      </c>
      <c r="C93" s="180"/>
      <c r="D93" s="180"/>
      <c r="E93" s="180"/>
      <c r="F93" s="180"/>
      <c r="G93" s="180"/>
    </row>
    <row r="94" spans="1:7" ht="39.75" customHeight="1" hidden="1" outlineLevel="1">
      <c r="A94" s="153" t="s">
        <v>391</v>
      </c>
      <c r="B94" s="154" t="s">
        <v>508</v>
      </c>
      <c r="C94" s="187"/>
      <c r="D94" s="187"/>
      <c r="E94" s="187"/>
      <c r="F94" s="187"/>
      <c r="G94" s="187"/>
    </row>
    <row r="95" spans="1:7" ht="39.75" customHeight="1" hidden="1" outlineLevel="1">
      <c r="A95" s="158" t="s">
        <v>391</v>
      </c>
      <c r="B95" s="159" t="s">
        <v>487</v>
      </c>
      <c r="C95" s="180"/>
      <c r="D95" s="180"/>
      <c r="E95" s="180"/>
      <c r="F95" s="180"/>
      <c r="G95" s="180"/>
    </row>
    <row r="96" spans="1:7" ht="39.75" customHeight="1" hidden="1" outlineLevel="1">
      <c r="A96" s="158" t="s">
        <v>391</v>
      </c>
      <c r="B96" s="159" t="s">
        <v>487</v>
      </c>
      <c r="C96" s="180"/>
      <c r="D96" s="180"/>
      <c r="E96" s="180"/>
      <c r="F96" s="180"/>
      <c r="G96" s="180"/>
    </row>
    <row r="97" spans="1:7" ht="39.75" customHeight="1" hidden="1" outlineLevel="1">
      <c r="A97" s="158" t="s">
        <v>536</v>
      </c>
      <c r="B97" s="159" t="s">
        <v>536</v>
      </c>
      <c r="C97" s="180"/>
      <c r="D97" s="180"/>
      <c r="E97" s="180"/>
      <c r="F97" s="180"/>
      <c r="G97" s="180"/>
    </row>
    <row r="98" spans="1:7" ht="39.75" customHeight="1" hidden="1" outlineLevel="1">
      <c r="A98" s="153" t="s">
        <v>392</v>
      </c>
      <c r="B98" s="154" t="s">
        <v>509</v>
      </c>
      <c r="C98" s="187"/>
      <c r="D98" s="187"/>
      <c r="E98" s="187"/>
      <c r="F98" s="187"/>
      <c r="G98" s="187"/>
    </row>
    <row r="99" spans="1:7" ht="39.75" customHeight="1" hidden="1" outlineLevel="1">
      <c r="A99" s="158" t="s">
        <v>392</v>
      </c>
      <c r="B99" s="159" t="s">
        <v>487</v>
      </c>
      <c r="C99" s="180"/>
      <c r="D99" s="180"/>
      <c r="E99" s="180"/>
      <c r="F99" s="180"/>
      <c r="G99" s="180"/>
    </row>
    <row r="100" spans="1:7" ht="39.75" customHeight="1" hidden="1" outlineLevel="1">
      <c r="A100" s="158" t="s">
        <v>392</v>
      </c>
      <c r="B100" s="159" t="s">
        <v>487</v>
      </c>
      <c r="C100" s="180"/>
      <c r="D100" s="180"/>
      <c r="E100" s="180"/>
      <c r="F100" s="180"/>
      <c r="G100" s="180"/>
    </row>
    <row r="101" spans="1:7" ht="39.75" customHeight="1" hidden="1" outlineLevel="1">
      <c r="A101" s="158" t="s">
        <v>536</v>
      </c>
      <c r="B101" s="159" t="s">
        <v>536</v>
      </c>
      <c r="C101" s="180"/>
      <c r="D101" s="180"/>
      <c r="E101" s="180"/>
      <c r="F101" s="180"/>
      <c r="G101" s="180"/>
    </row>
    <row r="102" spans="1:7" ht="39.75" customHeight="1" hidden="1" outlineLevel="1">
      <c r="A102" s="153" t="s">
        <v>393</v>
      </c>
      <c r="B102" s="154" t="s">
        <v>510</v>
      </c>
      <c r="C102" s="187"/>
      <c r="D102" s="187"/>
      <c r="E102" s="187"/>
      <c r="F102" s="187"/>
      <c r="G102" s="187"/>
    </row>
    <row r="103" spans="1:7" ht="39.75" customHeight="1" hidden="1" outlineLevel="1">
      <c r="A103" s="158" t="s">
        <v>393</v>
      </c>
      <c r="B103" s="159" t="s">
        <v>487</v>
      </c>
      <c r="C103" s="180"/>
      <c r="D103" s="180"/>
      <c r="E103" s="180"/>
      <c r="F103" s="180"/>
      <c r="G103" s="180"/>
    </row>
    <row r="104" spans="1:7" ht="39.75" customHeight="1" hidden="1" outlineLevel="1">
      <c r="A104" s="158" t="s">
        <v>393</v>
      </c>
      <c r="B104" s="159" t="s">
        <v>487</v>
      </c>
      <c r="C104" s="180"/>
      <c r="D104" s="180"/>
      <c r="E104" s="180"/>
      <c r="F104" s="180"/>
      <c r="G104" s="180"/>
    </row>
    <row r="105" spans="1:7" ht="39.75" customHeight="1" hidden="1" outlineLevel="1">
      <c r="A105" s="158" t="s">
        <v>536</v>
      </c>
      <c r="B105" s="159" t="s">
        <v>536</v>
      </c>
      <c r="C105" s="180"/>
      <c r="D105" s="180"/>
      <c r="E105" s="180"/>
      <c r="F105" s="180"/>
      <c r="G105" s="180"/>
    </row>
    <row r="106" spans="1:7" ht="54.75" customHeight="1" collapsed="1">
      <c r="A106" s="153" t="s">
        <v>511</v>
      </c>
      <c r="B106" s="154" t="s">
        <v>512</v>
      </c>
      <c r="C106" s="187"/>
      <c r="D106" s="187"/>
      <c r="E106" s="187"/>
      <c r="F106" s="187"/>
      <c r="G106" s="187"/>
    </row>
    <row r="107" spans="1:7" ht="39.75" customHeight="1">
      <c r="A107" s="158" t="s">
        <v>511</v>
      </c>
      <c r="B107" s="159" t="s">
        <v>235</v>
      </c>
      <c r="C107" s="180" t="s">
        <v>790</v>
      </c>
      <c r="D107" s="180"/>
      <c r="E107" s="180"/>
      <c r="F107" s="180"/>
      <c r="G107" s="180" t="s">
        <v>823</v>
      </c>
    </row>
    <row r="108" spans="1:7" ht="39.75" customHeight="1">
      <c r="A108" s="158" t="s">
        <v>511</v>
      </c>
      <c r="B108" s="159" t="s">
        <v>236</v>
      </c>
      <c r="C108" s="180" t="s">
        <v>791</v>
      </c>
      <c r="D108" s="180"/>
      <c r="E108" s="180"/>
      <c r="F108" s="180"/>
      <c r="G108" s="180" t="s">
        <v>823</v>
      </c>
    </row>
    <row r="109" spans="1:7" ht="39.75" customHeight="1">
      <c r="A109" s="158" t="s">
        <v>511</v>
      </c>
      <c r="B109" s="159" t="s">
        <v>237</v>
      </c>
      <c r="C109" s="180" t="s">
        <v>792</v>
      </c>
      <c r="D109" s="180"/>
      <c r="E109" s="180"/>
      <c r="F109" s="180"/>
      <c r="G109" s="180" t="s">
        <v>823</v>
      </c>
    </row>
    <row r="110" spans="1:7" ht="39.75" customHeight="1">
      <c r="A110" s="153" t="s">
        <v>513</v>
      </c>
      <c r="B110" s="154" t="s">
        <v>516</v>
      </c>
      <c r="C110" s="187"/>
      <c r="D110" s="187"/>
      <c r="E110" s="187"/>
      <c r="F110" s="187"/>
      <c r="G110" s="187"/>
    </row>
    <row r="111" spans="1:7" ht="39.75" customHeight="1">
      <c r="A111" s="158" t="s">
        <v>513</v>
      </c>
      <c r="B111" s="159" t="s">
        <v>238</v>
      </c>
      <c r="C111" s="180" t="s">
        <v>793</v>
      </c>
      <c r="D111" s="180"/>
      <c r="E111" s="180"/>
      <c r="F111" s="180"/>
      <c r="G111" s="180" t="s">
        <v>823</v>
      </c>
    </row>
    <row r="112" spans="1:7" ht="39.75" customHeight="1" hidden="1" outlineLevel="1">
      <c r="A112" s="153" t="s">
        <v>517</v>
      </c>
      <c r="B112" s="154" t="s">
        <v>518</v>
      </c>
      <c r="C112" s="187"/>
      <c r="D112" s="187"/>
      <c r="E112" s="187"/>
      <c r="F112" s="187"/>
      <c r="G112" s="187"/>
    </row>
    <row r="113" spans="1:7" ht="39.75" customHeight="1" hidden="1" outlineLevel="1">
      <c r="A113" s="158" t="s">
        <v>517</v>
      </c>
      <c r="B113" s="159" t="s">
        <v>487</v>
      </c>
      <c r="C113" s="180"/>
      <c r="D113" s="180"/>
      <c r="E113" s="180"/>
      <c r="F113" s="180"/>
      <c r="G113" s="180"/>
    </row>
    <row r="114" spans="1:7" ht="39.75" customHeight="1" hidden="1" outlineLevel="1">
      <c r="A114" s="158" t="s">
        <v>517</v>
      </c>
      <c r="B114" s="159" t="s">
        <v>487</v>
      </c>
      <c r="C114" s="180"/>
      <c r="D114" s="180"/>
      <c r="E114" s="180"/>
      <c r="F114" s="180"/>
      <c r="G114" s="180"/>
    </row>
    <row r="115" spans="1:7" ht="39.75" customHeight="1" hidden="1" outlineLevel="1">
      <c r="A115" s="158" t="s">
        <v>536</v>
      </c>
      <c r="B115" s="159" t="s">
        <v>536</v>
      </c>
      <c r="C115" s="180"/>
      <c r="D115" s="180"/>
      <c r="E115" s="180"/>
      <c r="F115" s="180"/>
      <c r="G115" s="180"/>
    </row>
    <row r="116" spans="1:7" ht="39.75" customHeight="1" hidden="1" outlineLevel="1">
      <c r="A116" s="153" t="s">
        <v>519</v>
      </c>
      <c r="B116" s="154" t="s">
        <v>520</v>
      </c>
      <c r="C116" s="187"/>
      <c r="D116" s="187"/>
      <c r="E116" s="187"/>
      <c r="F116" s="187"/>
      <c r="G116" s="187"/>
    </row>
    <row r="117" spans="1:7" ht="39.75" customHeight="1" hidden="1" outlineLevel="1">
      <c r="A117" s="158" t="s">
        <v>519</v>
      </c>
      <c r="B117" s="159" t="s">
        <v>487</v>
      </c>
      <c r="C117" s="180"/>
      <c r="D117" s="180"/>
      <c r="E117" s="180"/>
      <c r="F117" s="180"/>
      <c r="G117" s="180"/>
    </row>
    <row r="118" spans="1:7" ht="39.75" customHeight="1" hidden="1" outlineLevel="1">
      <c r="A118" s="158" t="s">
        <v>519</v>
      </c>
      <c r="B118" s="159" t="s">
        <v>487</v>
      </c>
      <c r="C118" s="180"/>
      <c r="D118" s="180"/>
      <c r="E118" s="180"/>
      <c r="F118" s="180"/>
      <c r="G118" s="180"/>
    </row>
    <row r="119" spans="1:7" ht="39.75" customHeight="1" hidden="1" outlineLevel="1">
      <c r="A119" s="158" t="s">
        <v>536</v>
      </c>
      <c r="B119" s="159" t="s">
        <v>536</v>
      </c>
      <c r="C119" s="180"/>
      <c r="D119" s="180"/>
      <c r="E119" s="180"/>
      <c r="F119" s="180"/>
      <c r="G119" s="180"/>
    </row>
    <row r="120" spans="1:7" ht="53.25" customHeight="1" collapsed="1">
      <c r="A120" s="153" t="s">
        <v>336</v>
      </c>
      <c r="B120" s="154" t="s">
        <v>521</v>
      </c>
      <c r="C120" s="187"/>
      <c r="D120" s="187"/>
      <c r="E120" s="187"/>
      <c r="F120" s="187"/>
      <c r="G120" s="187"/>
    </row>
    <row r="121" spans="1:7" ht="39.75" customHeight="1" hidden="1" outlineLevel="1">
      <c r="A121" s="153" t="s">
        <v>394</v>
      </c>
      <c r="B121" s="154" t="s">
        <v>522</v>
      </c>
      <c r="C121" s="187"/>
      <c r="D121" s="187"/>
      <c r="E121" s="187"/>
      <c r="F121" s="187"/>
      <c r="G121" s="187"/>
    </row>
    <row r="122" spans="1:7" ht="39.75" customHeight="1" hidden="1" outlineLevel="1">
      <c r="A122" s="158" t="s">
        <v>394</v>
      </c>
      <c r="B122" s="159" t="s">
        <v>487</v>
      </c>
      <c r="C122" s="180"/>
      <c r="D122" s="180"/>
      <c r="E122" s="180"/>
      <c r="F122" s="180"/>
      <c r="G122" s="180"/>
    </row>
    <row r="123" spans="1:7" ht="39.75" customHeight="1" hidden="1" outlineLevel="1">
      <c r="A123" s="158" t="s">
        <v>394</v>
      </c>
      <c r="B123" s="159" t="s">
        <v>487</v>
      </c>
      <c r="C123" s="180"/>
      <c r="D123" s="180"/>
      <c r="E123" s="180"/>
      <c r="F123" s="180"/>
      <c r="G123" s="180"/>
    </row>
    <row r="124" spans="1:7" ht="39.75" customHeight="1" hidden="1" outlineLevel="1">
      <c r="A124" s="158" t="s">
        <v>536</v>
      </c>
      <c r="B124" s="159" t="s">
        <v>536</v>
      </c>
      <c r="C124" s="180"/>
      <c r="D124" s="180"/>
      <c r="E124" s="180"/>
      <c r="F124" s="180"/>
      <c r="G124" s="180"/>
    </row>
    <row r="125" spans="1:7" ht="39.75" customHeight="1" hidden="1" outlineLevel="1">
      <c r="A125" s="153" t="s">
        <v>395</v>
      </c>
      <c r="B125" s="154" t="s">
        <v>523</v>
      </c>
      <c r="C125" s="187"/>
      <c r="D125" s="187"/>
      <c r="E125" s="187"/>
      <c r="F125" s="187"/>
      <c r="G125" s="187"/>
    </row>
    <row r="126" spans="1:7" ht="39.75" customHeight="1" hidden="1" outlineLevel="1">
      <c r="A126" s="158" t="s">
        <v>395</v>
      </c>
      <c r="B126" s="159" t="s">
        <v>487</v>
      </c>
      <c r="C126" s="180"/>
      <c r="D126" s="180"/>
      <c r="E126" s="180"/>
      <c r="F126" s="180"/>
      <c r="G126" s="180"/>
    </row>
    <row r="127" spans="1:7" ht="39.75" customHeight="1" hidden="1" outlineLevel="1">
      <c r="A127" s="158" t="s">
        <v>395</v>
      </c>
      <c r="B127" s="159" t="s">
        <v>487</v>
      </c>
      <c r="C127" s="180"/>
      <c r="D127" s="180"/>
      <c r="E127" s="180"/>
      <c r="F127" s="180"/>
      <c r="G127" s="180"/>
    </row>
    <row r="128" spans="1:7" ht="39.75" customHeight="1" hidden="1" outlineLevel="1">
      <c r="A128" s="158" t="s">
        <v>536</v>
      </c>
      <c r="B128" s="159" t="s">
        <v>536</v>
      </c>
      <c r="C128" s="180"/>
      <c r="D128" s="180"/>
      <c r="E128" s="180"/>
      <c r="F128" s="180"/>
      <c r="G128" s="180"/>
    </row>
    <row r="129" spans="1:7" ht="57.75" customHeight="1" collapsed="1">
      <c r="A129" s="153" t="s">
        <v>524</v>
      </c>
      <c r="B129" s="154" t="s">
        <v>525</v>
      </c>
      <c r="C129" s="187"/>
      <c r="D129" s="187"/>
      <c r="E129" s="187"/>
      <c r="F129" s="187"/>
      <c r="G129" s="187"/>
    </row>
    <row r="130" spans="1:7" ht="53.25" customHeight="1" hidden="1" outlineLevel="1">
      <c r="A130" s="153" t="s">
        <v>526</v>
      </c>
      <c r="B130" s="154" t="s">
        <v>527</v>
      </c>
      <c r="C130" s="187"/>
      <c r="D130" s="187"/>
      <c r="E130" s="187"/>
      <c r="F130" s="187"/>
      <c r="G130" s="187"/>
    </row>
    <row r="131" spans="1:7" ht="39.75" customHeight="1" hidden="1" outlineLevel="1">
      <c r="A131" s="161" t="s">
        <v>526</v>
      </c>
      <c r="B131" s="162" t="s">
        <v>487</v>
      </c>
      <c r="C131" s="188"/>
      <c r="D131" s="188"/>
      <c r="E131" s="188"/>
      <c r="F131" s="188"/>
      <c r="G131" s="188"/>
    </row>
    <row r="132" spans="1:7" ht="39.75" customHeight="1" hidden="1" outlineLevel="1">
      <c r="A132" s="161" t="s">
        <v>526</v>
      </c>
      <c r="B132" s="162" t="s">
        <v>487</v>
      </c>
      <c r="C132" s="188"/>
      <c r="D132" s="188"/>
      <c r="E132" s="188"/>
      <c r="F132" s="188"/>
      <c r="G132" s="188"/>
    </row>
    <row r="133" spans="1:7" ht="39.75" customHeight="1" hidden="1" outlineLevel="1">
      <c r="A133" s="161" t="s">
        <v>536</v>
      </c>
      <c r="B133" s="162" t="s">
        <v>536</v>
      </c>
      <c r="C133" s="188"/>
      <c r="D133" s="188"/>
      <c r="E133" s="188"/>
      <c r="F133" s="188"/>
      <c r="G133" s="188"/>
    </row>
    <row r="134" spans="1:7" ht="39.75" customHeight="1" hidden="1" outlineLevel="1" collapsed="1">
      <c r="A134" s="153" t="s">
        <v>528</v>
      </c>
      <c r="B134" s="154" t="s">
        <v>529</v>
      </c>
      <c r="C134" s="187"/>
      <c r="D134" s="187"/>
      <c r="E134" s="187"/>
      <c r="F134" s="187"/>
      <c r="G134" s="187"/>
    </row>
    <row r="135" spans="1:7" ht="39.75" customHeight="1" hidden="1" outlineLevel="1">
      <c r="A135" s="161" t="s">
        <v>528</v>
      </c>
      <c r="B135" s="162" t="s">
        <v>487</v>
      </c>
      <c r="C135" s="188"/>
      <c r="D135" s="188"/>
      <c r="E135" s="188"/>
      <c r="F135" s="188"/>
      <c r="G135" s="188"/>
    </row>
    <row r="136" spans="1:7" ht="39.75" customHeight="1" hidden="1" outlineLevel="1">
      <c r="A136" s="161" t="s">
        <v>528</v>
      </c>
      <c r="B136" s="162" t="s">
        <v>487</v>
      </c>
      <c r="C136" s="188"/>
      <c r="D136" s="188"/>
      <c r="E136" s="188"/>
      <c r="F136" s="188"/>
      <c r="G136" s="188"/>
    </row>
    <row r="137" spans="1:7" ht="39.75" customHeight="1" hidden="1" outlineLevel="1">
      <c r="A137" s="161" t="s">
        <v>536</v>
      </c>
      <c r="B137" s="162" t="s">
        <v>536</v>
      </c>
      <c r="C137" s="188"/>
      <c r="D137" s="188"/>
      <c r="E137" s="188"/>
      <c r="F137" s="188"/>
      <c r="G137" s="188"/>
    </row>
    <row r="138" spans="1:7" ht="39.75" customHeight="1" collapsed="1">
      <c r="A138" s="153" t="s">
        <v>530</v>
      </c>
      <c r="B138" s="154" t="s">
        <v>531</v>
      </c>
      <c r="C138" s="187"/>
      <c r="D138" s="187"/>
      <c r="E138" s="187"/>
      <c r="F138" s="187"/>
      <c r="G138" s="187"/>
    </row>
    <row r="139" spans="1:7" ht="39.75" customHeight="1">
      <c r="A139" s="164" t="s">
        <v>530</v>
      </c>
      <c r="B139" s="165" t="s">
        <v>270</v>
      </c>
      <c r="C139" s="189" t="s">
        <v>794</v>
      </c>
      <c r="D139" s="189"/>
      <c r="E139" s="189"/>
      <c r="F139" s="189"/>
      <c r="G139" s="189" t="s">
        <v>823</v>
      </c>
    </row>
    <row r="140" spans="1:7" ht="39.75" customHeight="1">
      <c r="A140" s="164" t="s">
        <v>530</v>
      </c>
      <c r="B140" s="165" t="s">
        <v>271</v>
      </c>
      <c r="C140" s="189" t="s">
        <v>795</v>
      </c>
      <c r="D140" s="189"/>
      <c r="E140" s="189"/>
      <c r="F140" s="189"/>
      <c r="G140" s="189" t="s">
        <v>823</v>
      </c>
    </row>
    <row r="141" spans="1:7" ht="39.75" customHeight="1">
      <c r="A141" s="164" t="s">
        <v>530</v>
      </c>
      <c r="B141" s="165" t="s">
        <v>272</v>
      </c>
      <c r="C141" s="189" t="s">
        <v>796</v>
      </c>
      <c r="D141" s="189"/>
      <c r="E141" s="189"/>
      <c r="F141" s="189"/>
      <c r="G141" s="189" t="s">
        <v>823</v>
      </c>
    </row>
    <row r="142" spans="1:7" ht="39.75" customHeight="1">
      <c r="A142" s="164" t="s">
        <v>530</v>
      </c>
      <c r="B142" s="165" t="s">
        <v>273</v>
      </c>
      <c r="C142" s="189" t="s">
        <v>797</v>
      </c>
      <c r="D142" s="189"/>
      <c r="E142" s="189"/>
      <c r="F142" s="189"/>
      <c r="G142" s="189" t="s">
        <v>823</v>
      </c>
    </row>
    <row r="143" spans="1:7" ht="39.75" customHeight="1">
      <c r="A143" s="164" t="s">
        <v>530</v>
      </c>
      <c r="B143" s="165" t="s">
        <v>274</v>
      </c>
      <c r="C143" s="189" t="s">
        <v>798</v>
      </c>
      <c r="D143" s="189"/>
      <c r="E143" s="189"/>
      <c r="F143" s="189"/>
      <c r="G143" s="189" t="s">
        <v>823</v>
      </c>
    </row>
    <row r="144" spans="1:7" ht="39.75" customHeight="1">
      <c r="A144" s="153" t="s">
        <v>532</v>
      </c>
      <c r="B144" s="154" t="s">
        <v>533</v>
      </c>
      <c r="C144" s="187"/>
      <c r="D144" s="187"/>
      <c r="E144" s="187"/>
      <c r="F144" s="187"/>
      <c r="G144" s="187"/>
    </row>
    <row r="145" spans="1:7" ht="39.75" customHeight="1" hidden="1" outlineLevel="1">
      <c r="A145" s="170" t="s">
        <v>532</v>
      </c>
      <c r="B145" s="171" t="s">
        <v>487</v>
      </c>
      <c r="C145" s="190"/>
      <c r="D145" s="190"/>
      <c r="E145" s="190"/>
      <c r="F145" s="190"/>
      <c r="G145" s="190"/>
    </row>
    <row r="146" spans="1:7" ht="39.75" customHeight="1" hidden="1" outlineLevel="1">
      <c r="A146" s="170" t="s">
        <v>532</v>
      </c>
      <c r="B146" s="171" t="s">
        <v>487</v>
      </c>
      <c r="C146" s="190"/>
      <c r="D146" s="190"/>
      <c r="E146" s="190"/>
      <c r="F146" s="190"/>
      <c r="G146" s="190"/>
    </row>
    <row r="147" spans="1:7" ht="39.75" customHeight="1" hidden="1" outlineLevel="1">
      <c r="A147" s="170" t="s">
        <v>536</v>
      </c>
      <c r="B147" s="171" t="s">
        <v>536</v>
      </c>
      <c r="C147" s="190"/>
      <c r="D147" s="190"/>
      <c r="E147" s="190"/>
      <c r="F147" s="190"/>
      <c r="G147" s="190"/>
    </row>
    <row r="148" spans="1:7" ht="39.75" customHeight="1" collapsed="1">
      <c r="A148" s="153" t="s">
        <v>534</v>
      </c>
      <c r="B148" s="154" t="s">
        <v>535</v>
      </c>
      <c r="C148" s="187"/>
      <c r="D148" s="187"/>
      <c r="E148" s="187"/>
      <c r="F148" s="187"/>
      <c r="G148" s="187"/>
    </row>
    <row r="149" spans="1:7" ht="39.75" customHeight="1">
      <c r="A149" s="167" t="s">
        <v>534</v>
      </c>
      <c r="B149" s="168" t="s">
        <v>282</v>
      </c>
      <c r="C149" s="186" t="s">
        <v>799</v>
      </c>
      <c r="D149" s="186"/>
      <c r="E149" s="186"/>
      <c r="F149" s="186"/>
      <c r="G149" s="186" t="s">
        <v>823</v>
      </c>
    </row>
    <row r="150" spans="1:7" ht="39.75" customHeight="1">
      <c r="A150" s="167" t="s">
        <v>534</v>
      </c>
      <c r="B150" s="168" t="s">
        <v>315</v>
      </c>
      <c r="C150" s="186" t="s">
        <v>800</v>
      </c>
      <c r="D150" s="186"/>
      <c r="E150" s="186"/>
      <c r="F150" s="186">
        <v>75.39</v>
      </c>
      <c r="G150" s="186"/>
    </row>
    <row r="151" spans="1:7" ht="39.75" customHeight="1">
      <c r="A151" s="167" t="s">
        <v>534</v>
      </c>
      <c r="B151" s="168" t="s">
        <v>806</v>
      </c>
      <c r="C151" s="186" t="s">
        <v>805</v>
      </c>
      <c r="D151" s="186"/>
      <c r="E151" s="186"/>
      <c r="F151" s="186"/>
      <c r="G151" s="186" t="s">
        <v>823</v>
      </c>
    </row>
  </sheetData>
  <sheetProtection/>
  <mergeCells count="14">
    <mergeCell ref="A15:A18"/>
    <mergeCell ref="B15:B18"/>
    <mergeCell ref="C15:C18"/>
    <mergeCell ref="G15:G18"/>
    <mergeCell ref="D15:F16"/>
    <mergeCell ref="D17:E17"/>
    <mergeCell ref="A4:G4"/>
    <mergeCell ref="A6:G6"/>
    <mergeCell ref="A7:G7"/>
    <mergeCell ref="A14:F14"/>
    <mergeCell ref="A13:G13"/>
    <mergeCell ref="A11:G11"/>
    <mergeCell ref="A12:G12"/>
    <mergeCell ref="A9:G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Осипова Ю.Г.</cp:lastModifiedBy>
  <cp:lastPrinted>2017-02-28T08:19:49Z</cp:lastPrinted>
  <dcterms:created xsi:type="dcterms:W3CDTF">2009-07-27T10:10:26Z</dcterms:created>
  <dcterms:modified xsi:type="dcterms:W3CDTF">2017-03-02T08:41:05Z</dcterms:modified>
  <cp:category/>
  <cp:version/>
  <cp:contentType/>
  <cp:contentStatus/>
</cp:coreProperties>
</file>